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06_JABEE\チェックシート\"/>
    </mc:Choice>
  </mc:AlternateContent>
  <bookViews>
    <workbookView xWindow="-15" yWindow="19980" windowWidth="14400" windowHeight="14205"/>
  </bookViews>
  <sheets>
    <sheet name="共通科目" sheetId="9" r:id="rId1"/>
    <sheet name="土木GPT" sheetId="8" r:id="rId2"/>
    <sheet name="専門科目" sheetId="10" r:id="rId3"/>
    <sheet name="目標ごとの達成度" sheetId="3" r:id="rId4"/>
    <sheet name="総括表" sheetId="7" r:id="rId5"/>
    <sheet name="GPT" sheetId="5" r:id="rId6"/>
    <sheet name="GPA" sheetId="4" r:id="rId7"/>
    <sheet name="グラフ用データ" sheetId="6" r:id="rId8"/>
  </sheets>
  <functionGroups builtInGroupCount="18"/>
  <definedNames>
    <definedName name="_xlnm._FilterDatabase" localSheetId="3" hidden="1">目標ごとの達成度!$A$2:$K$93</definedName>
    <definedName name="OLE_LINK7" localSheetId="3">目標ごとの達成度!#REF!</definedName>
    <definedName name="_xlnm.Print_Area" localSheetId="0">共通科目!$B$1:$Q$79</definedName>
    <definedName name="_xlnm.Print_Area" localSheetId="2">専門科目!$B$1:$P$50</definedName>
    <definedName name="_xlnm.Print_Area" localSheetId="4">総括表!$A$2:$M$24</definedName>
    <definedName name="_xlnm.Print_Area" localSheetId="1">土木GPT!$B$1:$J$28</definedName>
    <definedName name="_xlnm.Print_Area" localSheetId="3">目標ごとの達成度!$A$1:$K$93</definedName>
    <definedName name="_xlnm.Print_Titles" localSheetId="0">共通科目!$1:$5</definedName>
    <definedName name="_xlnm.Print_Titles" localSheetId="2">専門科目!$1:$5</definedName>
    <definedName name="_xlnm.Print_Titles" localSheetId="3">目標ごとの達成度!$1:$2</definedName>
  </definedNames>
  <calcPr calcId="152511"/>
</workbook>
</file>

<file path=xl/calcChain.xml><?xml version="1.0" encoding="utf-8"?>
<calcChain xmlns="http://schemas.openxmlformats.org/spreadsheetml/2006/main">
  <c r="C1" i="7" l="1"/>
  <c r="H81" i="3" l="1"/>
  <c r="N81" i="3" s="1"/>
  <c r="G81" i="3"/>
  <c r="H26" i="3"/>
  <c r="G26" i="3"/>
  <c r="M81" i="3" l="1"/>
  <c r="H3" i="3"/>
  <c r="J1" i="7" l="1"/>
  <c r="D30" i="3"/>
  <c r="H30" i="3" l="1"/>
  <c r="F30" i="3"/>
  <c r="E30" i="3"/>
  <c r="H93" i="3"/>
  <c r="G93" i="3"/>
  <c r="H92" i="3"/>
  <c r="H91" i="3"/>
  <c r="H90" i="3"/>
  <c r="H89" i="3"/>
  <c r="H88" i="3"/>
  <c r="H87" i="3"/>
  <c r="H86" i="3"/>
  <c r="H85" i="3"/>
  <c r="H84" i="3"/>
  <c r="H83" i="3"/>
  <c r="H82" i="3"/>
  <c r="H80" i="3"/>
  <c r="H79" i="3"/>
  <c r="H78" i="3"/>
  <c r="H77" i="3"/>
  <c r="H76" i="3"/>
  <c r="H75" i="3"/>
  <c r="H74" i="3"/>
  <c r="H73" i="3"/>
  <c r="H72" i="3"/>
  <c r="G72" i="3"/>
  <c r="H71" i="3"/>
  <c r="H68" i="3"/>
  <c r="H66" i="3"/>
  <c r="H65" i="3"/>
  <c r="H62" i="3"/>
  <c r="H61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29" i="3"/>
  <c r="H28" i="3"/>
  <c r="H27" i="3"/>
  <c r="H25" i="3"/>
  <c r="H21" i="3"/>
  <c r="H9" i="3"/>
  <c r="H8" i="3"/>
  <c r="H7" i="3"/>
  <c r="H70" i="3"/>
  <c r="H69" i="3"/>
  <c r="H67" i="3"/>
  <c r="H64" i="3"/>
  <c r="H63" i="3"/>
  <c r="H60" i="3"/>
  <c r="H24" i="3"/>
  <c r="H23" i="3"/>
  <c r="H22" i="3"/>
  <c r="H20" i="3"/>
  <c r="H19" i="3"/>
  <c r="H18" i="3"/>
  <c r="H17" i="3"/>
  <c r="H16" i="3"/>
  <c r="H15" i="3"/>
  <c r="H14" i="3"/>
  <c r="H13" i="3"/>
  <c r="H12" i="3"/>
  <c r="H11" i="3"/>
  <c r="H10" i="3"/>
  <c r="H6" i="3"/>
  <c r="H5" i="3"/>
  <c r="H4" i="3"/>
  <c r="T50" i="10"/>
  <c r="S50" i="10"/>
  <c r="R50" i="10"/>
  <c r="T49" i="10"/>
  <c r="S49" i="10"/>
  <c r="R49" i="10"/>
  <c r="T48" i="10"/>
  <c r="S48" i="10"/>
  <c r="R48" i="10"/>
  <c r="T47" i="10"/>
  <c r="S47" i="10"/>
  <c r="R47" i="10"/>
  <c r="T46" i="10"/>
  <c r="S46" i="10"/>
  <c r="R46" i="10"/>
  <c r="T45" i="10"/>
  <c r="S45" i="10"/>
  <c r="R45" i="10"/>
  <c r="T44" i="10"/>
  <c r="S44" i="10"/>
  <c r="R44" i="10"/>
  <c r="T43" i="10"/>
  <c r="S43" i="10"/>
  <c r="R43" i="10"/>
  <c r="T42" i="10"/>
  <c r="S42" i="10"/>
  <c r="R42" i="10"/>
  <c r="T41" i="10"/>
  <c r="S41" i="10"/>
  <c r="R41" i="10"/>
  <c r="T40" i="10"/>
  <c r="S40" i="10"/>
  <c r="R40" i="10"/>
  <c r="T39" i="10"/>
  <c r="S39" i="10"/>
  <c r="R39" i="10"/>
  <c r="T38" i="10"/>
  <c r="S38" i="10"/>
  <c r="R38" i="10"/>
  <c r="T37" i="10"/>
  <c r="S37" i="10"/>
  <c r="R37" i="10"/>
  <c r="T36" i="10"/>
  <c r="S36" i="10"/>
  <c r="R36" i="10"/>
  <c r="T35" i="10"/>
  <c r="S35" i="10"/>
  <c r="R35" i="10"/>
  <c r="T34" i="10"/>
  <c r="S34" i="10"/>
  <c r="R34" i="10"/>
  <c r="T33" i="10"/>
  <c r="S33" i="10"/>
  <c r="R33" i="10"/>
  <c r="T32" i="10"/>
  <c r="S32" i="10"/>
  <c r="R32" i="10"/>
  <c r="T31" i="10"/>
  <c r="S31" i="10"/>
  <c r="R31" i="10"/>
  <c r="T30" i="10"/>
  <c r="S30" i="10"/>
  <c r="R30" i="10"/>
  <c r="T29" i="10"/>
  <c r="S29" i="10"/>
  <c r="R29" i="10"/>
  <c r="T28" i="10"/>
  <c r="S28" i="10"/>
  <c r="R28" i="10"/>
  <c r="T27" i="10"/>
  <c r="S27" i="10"/>
  <c r="R27" i="10"/>
  <c r="T26" i="10"/>
  <c r="S26" i="10"/>
  <c r="R26" i="10"/>
  <c r="T25" i="10"/>
  <c r="S25" i="10"/>
  <c r="R25" i="10"/>
  <c r="T24" i="10"/>
  <c r="S24" i="10"/>
  <c r="R24" i="10"/>
  <c r="T23" i="10"/>
  <c r="S23" i="10"/>
  <c r="R23" i="10"/>
  <c r="T22" i="10"/>
  <c r="S22" i="10"/>
  <c r="R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T14" i="10"/>
  <c r="S14" i="10"/>
  <c r="R14" i="10"/>
  <c r="T13" i="10"/>
  <c r="S13" i="10"/>
  <c r="R13" i="10"/>
  <c r="T12" i="10"/>
  <c r="S12" i="10"/>
  <c r="R12" i="10"/>
  <c r="T11" i="10"/>
  <c r="S11" i="10"/>
  <c r="R11" i="10"/>
  <c r="T10" i="10"/>
  <c r="S10" i="10"/>
  <c r="R10" i="10"/>
  <c r="T9" i="10"/>
  <c r="S9" i="10"/>
  <c r="R9" i="10"/>
  <c r="T8" i="10"/>
  <c r="S8" i="10"/>
  <c r="R8" i="10"/>
  <c r="T7" i="10"/>
  <c r="S7" i="10"/>
  <c r="R7" i="10"/>
  <c r="T6" i="10"/>
  <c r="S6" i="10"/>
  <c r="R6" i="10"/>
  <c r="V79" i="9"/>
  <c r="U79" i="9"/>
  <c r="T79" i="9"/>
  <c r="S79" i="9"/>
  <c r="V78" i="9"/>
  <c r="U78" i="9"/>
  <c r="T78" i="9"/>
  <c r="S78" i="9"/>
  <c r="V77" i="9"/>
  <c r="U77" i="9"/>
  <c r="T77" i="9"/>
  <c r="S77" i="9"/>
  <c r="V76" i="9"/>
  <c r="U76" i="9"/>
  <c r="T76" i="9"/>
  <c r="S76" i="9"/>
  <c r="V75" i="9"/>
  <c r="U75" i="9"/>
  <c r="T75" i="9"/>
  <c r="S75" i="9"/>
  <c r="V74" i="9"/>
  <c r="U74" i="9"/>
  <c r="T74" i="9"/>
  <c r="S74" i="9"/>
  <c r="V73" i="9"/>
  <c r="U73" i="9"/>
  <c r="T73" i="9"/>
  <c r="S73" i="9"/>
  <c r="U72" i="9"/>
  <c r="V72" i="9" s="1"/>
  <c r="T72" i="9"/>
  <c r="S72" i="9"/>
  <c r="U71" i="9"/>
  <c r="V71" i="9" s="1"/>
  <c r="T71" i="9"/>
  <c r="S71" i="9"/>
  <c r="U70" i="9"/>
  <c r="V70" i="9" s="1"/>
  <c r="T70" i="9"/>
  <c r="S70" i="9"/>
  <c r="U69" i="9"/>
  <c r="V69" i="9" s="1"/>
  <c r="T69" i="9"/>
  <c r="S69" i="9"/>
  <c r="U68" i="9"/>
  <c r="V68" i="9" s="1"/>
  <c r="T68" i="9"/>
  <c r="S68" i="9"/>
  <c r="V67" i="9"/>
  <c r="U67" i="9"/>
  <c r="T67" i="9"/>
  <c r="S67" i="9"/>
  <c r="V66" i="9"/>
  <c r="U66" i="9"/>
  <c r="T66" i="9"/>
  <c r="S66" i="9"/>
  <c r="V65" i="9"/>
  <c r="U65" i="9"/>
  <c r="T65" i="9"/>
  <c r="S65" i="9"/>
  <c r="V64" i="9"/>
  <c r="U64" i="9"/>
  <c r="T64" i="9"/>
  <c r="S64" i="9"/>
  <c r="V63" i="9"/>
  <c r="U63" i="9"/>
  <c r="T63" i="9"/>
  <c r="S63" i="9"/>
  <c r="V62" i="9"/>
  <c r="U62" i="9"/>
  <c r="T62" i="9"/>
  <c r="S62" i="9"/>
  <c r="V61" i="9"/>
  <c r="U61" i="9"/>
  <c r="T61" i="9"/>
  <c r="S61" i="9"/>
  <c r="V60" i="9"/>
  <c r="U60" i="9"/>
  <c r="T60" i="9"/>
  <c r="S60" i="9"/>
  <c r="V59" i="9"/>
  <c r="U59" i="9"/>
  <c r="T59" i="9"/>
  <c r="S59" i="9"/>
  <c r="V58" i="9"/>
  <c r="U58" i="9"/>
  <c r="T58" i="9"/>
  <c r="S58" i="9"/>
  <c r="V57" i="9"/>
  <c r="U57" i="9"/>
  <c r="T57" i="9"/>
  <c r="S57" i="9"/>
  <c r="V56" i="9"/>
  <c r="U56" i="9"/>
  <c r="T56" i="9"/>
  <c r="S56" i="9"/>
  <c r="V55" i="9"/>
  <c r="U55" i="9"/>
  <c r="T55" i="9"/>
  <c r="S55" i="9"/>
  <c r="V54" i="9"/>
  <c r="U54" i="9"/>
  <c r="T54" i="9"/>
  <c r="S54" i="9"/>
  <c r="V53" i="9"/>
  <c r="U53" i="9"/>
  <c r="T53" i="9"/>
  <c r="S53" i="9"/>
  <c r="V52" i="9"/>
  <c r="U52" i="9"/>
  <c r="T52" i="9"/>
  <c r="S52" i="9"/>
  <c r="V51" i="9"/>
  <c r="U51" i="9"/>
  <c r="T51" i="9"/>
  <c r="S51" i="9"/>
  <c r="U50" i="9"/>
  <c r="V50" i="9" s="1"/>
  <c r="T50" i="9"/>
  <c r="S50" i="9"/>
  <c r="U49" i="9"/>
  <c r="V49" i="9" s="1"/>
  <c r="T49" i="9"/>
  <c r="S49" i="9"/>
  <c r="U48" i="9"/>
  <c r="V48" i="9" s="1"/>
  <c r="T48" i="9"/>
  <c r="S48" i="9"/>
  <c r="U47" i="9"/>
  <c r="V47" i="9" s="1"/>
  <c r="T47" i="9"/>
  <c r="S47" i="9"/>
  <c r="U46" i="9"/>
  <c r="V46" i="9" s="1"/>
  <c r="T46" i="9"/>
  <c r="S46" i="9"/>
  <c r="U45" i="9"/>
  <c r="V45" i="9" s="1"/>
  <c r="T45" i="9"/>
  <c r="S45" i="9"/>
  <c r="U44" i="9"/>
  <c r="V44" i="9" s="1"/>
  <c r="T44" i="9"/>
  <c r="S44" i="9"/>
  <c r="U43" i="9"/>
  <c r="V43" i="9" s="1"/>
  <c r="T43" i="9"/>
  <c r="S43" i="9"/>
  <c r="U42" i="9"/>
  <c r="V42" i="9" s="1"/>
  <c r="T42" i="9"/>
  <c r="S42" i="9"/>
  <c r="U41" i="9"/>
  <c r="V41" i="9" s="1"/>
  <c r="T41" i="9"/>
  <c r="S41" i="9"/>
  <c r="U40" i="9"/>
  <c r="V40" i="9" s="1"/>
  <c r="T40" i="9"/>
  <c r="S40" i="9"/>
  <c r="U39" i="9"/>
  <c r="V39" i="9" s="1"/>
  <c r="T39" i="9"/>
  <c r="S39" i="9"/>
  <c r="U38" i="9"/>
  <c r="V38" i="9" s="1"/>
  <c r="T38" i="9"/>
  <c r="S38" i="9"/>
  <c r="U37" i="9"/>
  <c r="V37" i="9" s="1"/>
  <c r="T37" i="9"/>
  <c r="S37" i="9"/>
  <c r="U36" i="9"/>
  <c r="V36" i="9" s="1"/>
  <c r="T36" i="9"/>
  <c r="S36" i="9"/>
  <c r="U35" i="9"/>
  <c r="V35" i="9" s="1"/>
  <c r="T35" i="9"/>
  <c r="S35" i="9"/>
  <c r="U34" i="9"/>
  <c r="V34" i="9" s="1"/>
  <c r="T34" i="9"/>
  <c r="S34" i="9"/>
  <c r="U33" i="9"/>
  <c r="V33" i="9" s="1"/>
  <c r="T33" i="9"/>
  <c r="S33" i="9"/>
  <c r="U32" i="9"/>
  <c r="V32" i="9" s="1"/>
  <c r="T32" i="9"/>
  <c r="S32" i="9"/>
  <c r="U31" i="9"/>
  <c r="V31" i="9" s="1"/>
  <c r="T31" i="9"/>
  <c r="S31" i="9"/>
  <c r="U30" i="9"/>
  <c r="V30" i="9" s="1"/>
  <c r="T30" i="9"/>
  <c r="S30" i="9"/>
  <c r="U29" i="9"/>
  <c r="V29" i="9" s="1"/>
  <c r="T29" i="9"/>
  <c r="S29" i="9"/>
  <c r="U28" i="9"/>
  <c r="V28" i="9" s="1"/>
  <c r="T28" i="9"/>
  <c r="S28" i="9"/>
  <c r="U27" i="9"/>
  <c r="V27" i="9" s="1"/>
  <c r="T27" i="9"/>
  <c r="S27" i="9"/>
  <c r="U26" i="9"/>
  <c r="V26" i="9" s="1"/>
  <c r="T26" i="9"/>
  <c r="S26" i="9"/>
  <c r="U25" i="9"/>
  <c r="V25" i="9" s="1"/>
  <c r="T25" i="9"/>
  <c r="S25" i="9"/>
  <c r="U24" i="9"/>
  <c r="V24" i="9" s="1"/>
  <c r="T24" i="9"/>
  <c r="S24" i="9"/>
  <c r="U23" i="9"/>
  <c r="V23" i="9" s="1"/>
  <c r="T23" i="9"/>
  <c r="S23" i="9"/>
  <c r="U22" i="9"/>
  <c r="V22" i="9" s="1"/>
  <c r="T22" i="9"/>
  <c r="S22" i="9"/>
  <c r="U21" i="9"/>
  <c r="V21" i="9" s="1"/>
  <c r="T21" i="9"/>
  <c r="S21" i="9"/>
  <c r="U20" i="9"/>
  <c r="V20" i="9" s="1"/>
  <c r="T20" i="9"/>
  <c r="S20" i="9"/>
  <c r="U19" i="9"/>
  <c r="V19" i="9" s="1"/>
  <c r="T19" i="9"/>
  <c r="S19" i="9"/>
  <c r="U18" i="9"/>
  <c r="V18" i="9" s="1"/>
  <c r="T18" i="9"/>
  <c r="S18" i="9"/>
  <c r="U17" i="9"/>
  <c r="V17" i="9" s="1"/>
  <c r="T17" i="9"/>
  <c r="S17" i="9"/>
  <c r="U16" i="9"/>
  <c r="V16" i="9" s="1"/>
  <c r="T16" i="9"/>
  <c r="S16" i="9"/>
  <c r="U15" i="9"/>
  <c r="V15" i="9" s="1"/>
  <c r="T15" i="9"/>
  <c r="S15" i="9"/>
  <c r="U14" i="9"/>
  <c r="V14" i="9" s="1"/>
  <c r="T14" i="9"/>
  <c r="S14" i="9"/>
  <c r="U13" i="9"/>
  <c r="V13" i="9" s="1"/>
  <c r="T13" i="9"/>
  <c r="S13" i="9"/>
  <c r="U12" i="9"/>
  <c r="V12" i="9" s="1"/>
  <c r="T12" i="9"/>
  <c r="S12" i="9"/>
  <c r="U11" i="9"/>
  <c r="V11" i="9" s="1"/>
  <c r="T11" i="9"/>
  <c r="S11" i="9"/>
  <c r="U10" i="9"/>
  <c r="V10" i="9" s="1"/>
  <c r="T10" i="9"/>
  <c r="S10" i="9"/>
  <c r="U9" i="9"/>
  <c r="V9" i="9" s="1"/>
  <c r="T9" i="9"/>
  <c r="S9" i="9"/>
  <c r="U8" i="9"/>
  <c r="V8" i="9" s="1"/>
  <c r="T8" i="9"/>
  <c r="S8" i="9"/>
  <c r="U7" i="9"/>
  <c r="V7" i="9" s="1"/>
  <c r="T7" i="9"/>
  <c r="S7" i="9"/>
  <c r="U6" i="9"/>
  <c r="V6" i="9" s="1"/>
  <c r="T6" i="9"/>
  <c r="S6" i="9"/>
  <c r="D31" i="3"/>
  <c r="M29" i="3" l="1"/>
  <c r="N29" i="3"/>
  <c r="M30" i="3"/>
  <c r="N30" i="3"/>
  <c r="M28" i="3"/>
  <c r="N28" i="3"/>
  <c r="N27" i="3"/>
  <c r="M27" i="3"/>
  <c r="N26" i="3"/>
  <c r="M26" i="3"/>
  <c r="S51" i="10"/>
  <c r="T51" i="10"/>
  <c r="R51" i="10"/>
  <c r="S80" i="9"/>
  <c r="T80" i="9"/>
  <c r="V80" i="9"/>
  <c r="U80" i="9"/>
  <c r="F31" i="3" l="1"/>
  <c r="H31" i="3"/>
  <c r="D32" i="3"/>
  <c r="M31" i="3" l="1"/>
  <c r="N31" i="3"/>
  <c r="E32" i="3"/>
  <c r="F32" i="3"/>
  <c r="H32" i="3"/>
  <c r="D33" i="3"/>
  <c r="N32" i="3" l="1"/>
  <c r="M32" i="3"/>
  <c r="H33" i="3"/>
  <c r="F33" i="3"/>
  <c r="E33" i="3"/>
  <c r="D34" i="3"/>
  <c r="N33" i="3" l="1"/>
  <c r="M33" i="3"/>
  <c r="H34" i="3"/>
  <c r="F34" i="3"/>
  <c r="E34" i="3"/>
  <c r="D35" i="3"/>
  <c r="N34" i="3" l="1"/>
  <c r="M34" i="3"/>
  <c r="H35" i="3"/>
  <c r="E35" i="3"/>
  <c r="F35" i="3"/>
  <c r="D36" i="3"/>
  <c r="N35" i="3" l="1"/>
  <c r="M35" i="3"/>
  <c r="G36" i="3"/>
  <c r="E36" i="3"/>
  <c r="H36" i="3"/>
  <c r="F36" i="3"/>
  <c r="D37" i="3"/>
  <c r="M36" i="3" l="1"/>
  <c r="N36" i="3"/>
  <c r="F37" i="3"/>
  <c r="G37" i="3"/>
  <c r="E37" i="3"/>
  <c r="H37" i="3"/>
  <c r="D38" i="3"/>
  <c r="M37" i="3" l="1"/>
  <c r="N37" i="3"/>
  <c r="E38" i="3"/>
  <c r="H38" i="3"/>
  <c r="F38" i="3"/>
  <c r="G38" i="3"/>
  <c r="D39" i="3"/>
  <c r="M38" i="3" l="1"/>
  <c r="N38" i="3"/>
  <c r="G39" i="3"/>
  <c r="F39" i="3"/>
  <c r="H39" i="3"/>
  <c r="D40" i="3"/>
  <c r="E39" i="3"/>
  <c r="F4" i="8"/>
  <c r="D5" i="8"/>
  <c r="D6" i="8"/>
  <c r="D7" i="8"/>
  <c r="D4" i="8"/>
  <c r="G4" i="8"/>
  <c r="F5" i="8"/>
  <c r="G5" i="8"/>
  <c r="G6" i="8"/>
  <c r="G7" i="8"/>
  <c r="F8" i="8"/>
  <c r="G8" i="8"/>
  <c r="M39" i="3" l="1"/>
  <c r="N39" i="3"/>
  <c r="I6" i="8"/>
  <c r="F40" i="3"/>
  <c r="H40" i="3"/>
  <c r="G40" i="3"/>
  <c r="E40" i="3"/>
  <c r="D9" i="8"/>
  <c r="F9" i="8"/>
  <c r="G9" i="8"/>
  <c r="F6" i="8"/>
  <c r="F7" i="8"/>
  <c r="I4" i="8"/>
  <c r="D8" i="8"/>
  <c r="I8" i="8" s="1"/>
  <c r="I7" i="8"/>
  <c r="I5" i="8"/>
  <c r="H4" i="8"/>
  <c r="N40" i="3" l="1"/>
  <c r="M40" i="3"/>
  <c r="I9" i="8"/>
  <c r="F10" i="8"/>
  <c r="G12" i="8"/>
  <c r="G10" i="8"/>
  <c r="E4" i="8"/>
  <c r="D10" i="8" s="1"/>
  <c r="I10" i="8" l="1"/>
  <c r="J4" i="8"/>
  <c r="N68" i="3"/>
  <c r="M68" i="3"/>
  <c r="N61" i="3"/>
  <c r="M61" i="3"/>
  <c r="N42" i="3"/>
  <c r="M42" i="3"/>
  <c r="M93" i="3"/>
  <c r="N6" i="3"/>
  <c r="N10" i="3"/>
  <c r="M14" i="3"/>
  <c r="M18" i="3"/>
  <c r="M22" i="3"/>
  <c r="N43" i="3"/>
  <c r="N47" i="3"/>
  <c r="N51" i="3"/>
  <c r="N55" i="3"/>
  <c r="N59" i="3"/>
  <c r="N63" i="3"/>
  <c r="N67" i="3"/>
  <c r="N71" i="3"/>
  <c r="N75" i="3"/>
  <c r="N79" i="3"/>
  <c r="N84" i="3"/>
  <c r="N88" i="3"/>
  <c r="N91" i="3"/>
  <c r="M92" i="3"/>
  <c r="M91" i="3"/>
  <c r="N77" i="3"/>
  <c r="M77" i="3"/>
  <c r="N76" i="3"/>
  <c r="M76" i="3"/>
  <c r="E2" i="6"/>
  <c r="AA2" i="6" s="1"/>
  <c r="F2" i="6"/>
  <c r="AB2" i="6" s="1"/>
  <c r="G2" i="6"/>
  <c r="R2" i="6" s="1"/>
  <c r="H2" i="6"/>
  <c r="AD2" i="6" s="1"/>
  <c r="I2" i="6"/>
  <c r="T2" i="6" s="1"/>
  <c r="J2" i="6"/>
  <c r="U2" i="6" s="1"/>
  <c r="K2" i="6"/>
  <c r="L2" i="6"/>
  <c r="AH2" i="6" s="1"/>
  <c r="M2" i="6"/>
  <c r="N2" i="6"/>
  <c r="O2" i="6"/>
  <c r="Z2" i="6" s="1"/>
  <c r="C28" i="7"/>
  <c r="D28" i="7" s="1"/>
  <c r="M3" i="3"/>
  <c r="N3" i="3"/>
  <c r="M4" i="3"/>
  <c r="N4" i="3"/>
  <c r="M5" i="3"/>
  <c r="N5" i="3"/>
  <c r="M6" i="3"/>
  <c r="M7" i="3"/>
  <c r="N7" i="3"/>
  <c r="M8" i="3"/>
  <c r="N8" i="3"/>
  <c r="M9" i="3"/>
  <c r="N9" i="3"/>
  <c r="M11" i="3"/>
  <c r="N11" i="3"/>
  <c r="M12" i="3"/>
  <c r="N12" i="3"/>
  <c r="M13" i="3"/>
  <c r="N13" i="3"/>
  <c r="M15" i="3"/>
  <c r="N15" i="3"/>
  <c r="M16" i="3"/>
  <c r="N16" i="3"/>
  <c r="M17" i="3"/>
  <c r="N17" i="3"/>
  <c r="M19" i="3"/>
  <c r="N19" i="3"/>
  <c r="M20" i="3"/>
  <c r="N20" i="3"/>
  <c r="M21" i="3"/>
  <c r="N21" i="3"/>
  <c r="M23" i="3"/>
  <c r="N23" i="3"/>
  <c r="M24" i="3"/>
  <c r="N24" i="3"/>
  <c r="M25" i="3"/>
  <c r="N25" i="3"/>
  <c r="E31" i="3"/>
  <c r="O36" i="3"/>
  <c r="W36" i="3" s="1"/>
  <c r="O37" i="3"/>
  <c r="T37" i="3" s="1"/>
  <c r="O38" i="3"/>
  <c r="Y38" i="3" s="1"/>
  <c r="O39" i="3"/>
  <c r="Z39" i="3" s="1"/>
  <c r="O40" i="3"/>
  <c r="AD40" i="3" s="1"/>
  <c r="M41" i="3"/>
  <c r="N41" i="3"/>
  <c r="M44" i="3"/>
  <c r="N44" i="3"/>
  <c r="M45" i="3"/>
  <c r="N45" i="3"/>
  <c r="M46" i="3"/>
  <c r="N46" i="3"/>
  <c r="M48" i="3"/>
  <c r="N48" i="3"/>
  <c r="M49" i="3"/>
  <c r="N49" i="3"/>
  <c r="M50" i="3"/>
  <c r="N50" i="3"/>
  <c r="M52" i="3"/>
  <c r="N52" i="3"/>
  <c r="M53" i="3"/>
  <c r="N53" i="3"/>
  <c r="M54" i="3"/>
  <c r="N54" i="3"/>
  <c r="M56" i="3"/>
  <c r="N56" i="3"/>
  <c r="M57" i="3"/>
  <c r="N57" i="3"/>
  <c r="M58" i="3"/>
  <c r="N58" i="3"/>
  <c r="M60" i="3"/>
  <c r="N60" i="3"/>
  <c r="M62" i="3"/>
  <c r="N62" i="3"/>
  <c r="M64" i="3"/>
  <c r="N64" i="3"/>
  <c r="M65" i="3"/>
  <c r="N65" i="3"/>
  <c r="M66" i="3"/>
  <c r="N66" i="3"/>
  <c r="M69" i="3"/>
  <c r="N69" i="3"/>
  <c r="M70" i="3"/>
  <c r="N70" i="3"/>
  <c r="M72" i="3"/>
  <c r="N72" i="3"/>
  <c r="M73" i="3"/>
  <c r="N73" i="3"/>
  <c r="M74" i="3"/>
  <c r="N74" i="3"/>
  <c r="M78" i="3"/>
  <c r="N78" i="3"/>
  <c r="M80" i="3"/>
  <c r="N80" i="3"/>
  <c r="M82" i="3"/>
  <c r="N82" i="3"/>
  <c r="M83" i="3"/>
  <c r="N83" i="3"/>
  <c r="M85" i="3"/>
  <c r="N85" i="3"/>
  <c r="M86" i="3"/>
  <c r="N86" i="3"/>
  <c r="M87" i="3"/>
  <c r="N87" i="3"/>
  <c r="M89" i="3"/>
  <c r="N89" i="3"/>
  <c r="M90" i="3"/>
  <c r="N90" i="3"/>
  <c r="N92" i="3"/>
  <c r="N118" i="3"/>
  <c r="N93" i="3"/>
  <c r="M88" i="3"/>
  <c r="M84" i="3"/>
  <c r="M79" i="3"/>
  <c r="M75" i="3"/>
  <c r="M71" i="3"/>
  <c r="M67" i="3"/>
  <c r="M63" i="3"/>
  <c r="M59" i="3"/>
  <c r="M55" i="3"/>
  <c r="M51" i="3"/>
  <c r="M47" i="3"/>
  <c r="M43" i="3"/>
  <c r="N22" i="3"/>
  <c r="N18" i="3"/>
  <c r="N14" i="3"/>
  <c r="M10" i="3"/>
  <c r="T40" i="3" l="1"/>
  <c r="Q40" i="3"/>
  <c r="AK36" i="3"/>
  <c r="AB39" i="3"/>
  <c r="Q36" i="3"/>
  <c r="AH36" i="3"/>
  <c r="V36" i="3"/>
  <c r="AB36" i="3"/>
  <c r="AF36" i="3"/>
  <c r="W40" i="3"/>
  <c r="AK40" i="3"/>
  <c r="AD36" i="3"/>
  <c r="AG36" i="3"/>
  <c r="R40" i="3"/>
  <c r="C30" i="7"/>
  <c r="X36" i="3"/>
  <c r="S37" i="3"/>
  <c r="P39" i="3"/>
  <c r="AH39" i="3"/>
  <c r="B9" i="6"/>
  <c r="B7" i="6"/>
  <c r="AJ39" i="3"/>
  <c r="S39" i="3"/>
  <c r="Y39" i="3"/>
  <c r="AD39" i="3"/>
  <c r="B10" i="6"/>
  <c r="B4" i="6"/>
  <c r="X40" i="3"/>
  <c r="Y40" i="3"/>
  <c r="AI36" i="3"/>
  <c r="AA36" i="3"/>
  <c r="S36" i="3"/>
  <c r="AC36" i="3"/>
  <c r="U36" i="3"/>
  <c r="AJ40" i="3"/>
  <c r="B3" i="6"/>
  <c r="AC37" i="3"/>
  <c r="B8" i="6"/>
  <c r="AG40" i="3"/>
  <c r="AH40" i="3"/>
  <c r="AJ36" i="3"/>
  <c r="R36" i="3"/>
  <c r="T36" i="3"/>
  <c r="AE36" i="3"/>
  <c r="Z36" i="3"/>
  <c r="Y36" i="3"/>
  <c r="B6" i="6"/>
  <c r="B11" i="6"/>
  <c r="AI39" i="3"/>
  <c r="T39" i="3"/>
  <c r="AK39" i="3"/>
  <c r="X39" i="3"/>
  <c r="Q39" i="3"/>
  <c r="AE39" i="3"/>
  <c r="W39" i="3"/>
  <c r="U39" i="3"/>
  <c r="AG39" i="3"/>
  <c r="AF39" i="3"/>
  <c r="AA39" i="3"/>
  <c r="AC39" i="3"/>
  <c r="R39" i="3"/>
  <c r="V39" i="3"/>
  <c r="AI38" i="3"/>
  <c r="S2" i="6"/>
  <c r="W2" i="6"/>
  <c r="AF37" i="3"/>
  <c r="P2" i="6"/>
  <c r="N110" i="3"/>
  <c r="AE2" i="6"/>
  <c r="D30" i="7"/>
  <c r="E28" i="7"/>
  <c r="N111" i="3"/>
  <c r="N115" i="3"/>
  <c r="N119" i="3"/>
  <c r="N116" i="3"/>
  <c r="N109" i="3"/>
  <c r="N112" i="3"/>
  <c r="AF38" i="3"/>
  <c r="N113" i="3"/>
  <c r="N114" i="3"/>
  <c r="V37" i="3"/>
  <c r="AE37" i="3"/>
  <c r="AJ37" i="3"/>
  <c r="AD37" i="3"/>
  <c r="AB37" i="3"/>
  <c r="AK2" i="6"/>
  <c r="AI37" i="3"/>
  <c r="AA37" i="3"/>
  <c r="I3" i="3"/>
  <c r="R37" i="3"/>
  <c r="Q37" i="3"/>
  <c r="W37" i="3"/>
  <c r="Z37" i="3"/>
  <c r="P37" i="3"/>
  <c r="AG37" i="3"/>
  <c r="X37" i="3"/>
  <c r="U37" i="3"/>
  <c r="AK37" i="3"/>
  <c r="AH37" i="3"/>
  <c r="C6" i="6"/>
  <c r="AH38" i="3"/>
  <c r="Z38" i="3"/>
  <c r="Y37" i="3"/>
  <c r="Q2" i="6"/>
  <c r="AJ38" i="3"/>
  <c r="AD38" i="3"/>
  <c r="N117" i="3"/>
  <c r="X38" i="3"/>
  <c r="AK38" i="3"/>
  <c r="R38" i="3"/>
  <c r="K3" i="3"/>
  <c r="AA38" i="3"/>
  <c r="AG38" i="3"/>
  <c r="AC38" i="3"/>
  <c r="AB38" i="3"/>
  <c r="T38" i="3"/>
  <c r="AC2" i="6"/>
  <c r="P40" i="3"/>
  <c r="Z40" i="3"/>
  <c r="AI40" i="3"/>
  <c r="AA40" i="3"/>
  <c r="S40" i="3"/>
  <c r="AB40" i="3"/>
  <c r="AI2" i="6"/>
  <c r="X2" i="6"/>
  <c r="J51" i="3"/>
  <c r="C4" i="6"/>
  <c r="C11" i="6"/>
  <c r="C8" i="6"/>
  <c r="AF40" i="3"/>
  <c r="U40" i="3"/>
  <c r="Q38" i="3"/>
  <c r="P38" i="3"/>
  <c r="S38" i="3"/>
  <c r="U38" i="3"/>
  <c r="AE38" i="3"/>
  <c r="AC40" i="3"/>
  <c r="V40" i="3"/>
  <c r="AF2" i="6"/>
  <c r="AE40" i="3"/>
  <c r="C9" i="6"/>
  <c r="P36" i="3"/>
  <c r="V2" i="6"/>
  <c r="AG2" i="6"/>
  <c r="V38" i="3"/>
  <c r="W38" i="3"/>
  <c r="Y2" i="6"/>
  <c r="AJ2" i="6"/>
  <c r="I51" i="3"/>
  <c r="J3" i="3"/>
  <c r="C3" i="6"/>
  <c r="J13" i="3"/>
  <c r="C10" i="6"/>
  <c r="K73" i="3"/>
  <c r="J60" i="3"/>
  <c r="K51" i="3"/>
  <c r="C7" i="6"/>
  <c r="I88" i="3"/>
  <c r="K88" i="3"/>
  <c r="J88" i="3"/>
  <c r="I60" i="3"/>
  <c r="K60" i="3"/>
  <c r="I13" i="3"/>
  <c r="K13" i="3"/>
  <c r="I73" i="3"/>
  <c r="J73" i="3"/>
  <c r="I67" i="3"/>
  <c r="J67" i="3"/>
  <c r="I41" i="3"/>
  <c r="J41" i="3"/>
  <c r="K41" i="3"/>
  <c r="K67" i="3"/>
  <c r="O81" i="3" l="1"/>
  <c r="D10" i="6"/>
  <c r="B5" i="6"/>
  <c r="G68" i="3"/>
  <c r="O68" i="3" s="1"/>
  <c r="G61" i="3"/>
  <c r="O61" i="3" s="1"/>
  <c r="U37" i="10"/>
  <c r="G50" i="3"/>
  <c r="O50" i="3" s="1"/>
  <c r="U11" i="10"/>
  <c r="G7" i="3"/>
  <c r="O7" i="3" s="1"/>
  <c r="U7" i="10"/>
  <c r="G41" i="3"/>
  <c r="O41" i="3" s="1"/>
  <c r="W78" i="9"/>
  <c r="G69" i="3"/>
  <c r="O69" i="3" s="1"/>
  <c r="W70" i="9"/>
  <c r="W66" i="9"/>
  <c r="G5" i="3"/>
  <c r="O5" i="3" s="1"/>
  <c r="W37" i="9"/>
  <c r="W33" i="9"/>
  <c r="W76" i="9"/>
  <c r="G10" i="3"/>
  <c r="O10" i="3" s="1"/>
  <c r="W68" i="9"/>
  <c r="G23" i="3"/>
  <c r="O23" i="3" s="1"/>
  <c r="W48" i="9"/>
  <c r="G18" i="3"/>
  <c r="O18" i="3" s="1"/>
  <c r="W44" i="9"/>
  <c r="G14" i="3"/>
  <c r="O14" i="3" s="1"/>
  <c r="W40" i="9"/>
  <c r="W32" i="9"/>
  <c r="G35" i="3"/>
  <c r="O35" i="3" s="1"/>
  <c r="G13" i="3"/>
  <c r="O13" i="3" s="1"/>
  <c r="W39" i="9"/>
  <c r="G3" i="3"/>
  <c r="O3" i="3" s="1"/>
  <c r="W35" i="9"/>
  <c r="W7" i="9"/>
  <c r="G30" i="3"/>
  <c r="O30" i="3" s="1"/>
  <c r="AA30" i="3" s="1"/>
  <c r="G60" i="3"/>
  <c r="O60" i="3" s="1"/>
  <c r="G67" i="3"/>
  <c r="O67" i="3" s="1"/>
  <c r="W6" i="9"/>
  <c r="X6" i="9" s="1"/>
  <c r="G49" i="3"/>
  <c r="O49" i="3" s="1"/>
  <c r="U17" i="10"/>
  <c r="G21" i="3"/>
  <c r="O21" i="3" s="1"/>
  <c r="O26" i="3"/>
  <c r="U13" i="10"/>
  <c r="G52" i="3"/>
  <c r="O52" i="3" s="1"/>
  <c r="U40" i="10"/>
  <c r="G46" i="3"/>
  <c r="O46" i="3" s="1"/>
  <c r="U16" i="10"/>
  <c r="U12" i="10"/>
  <c r="G47" i="3"/>
  <c r="O47" i="3" s="1"/>
  <c r="G58" i="3"/>
  <c r="O58" i="3" s="1"/>
  <c r="U39" i="10"/>
  <c r="G44" i="3"/>
  <c r="O44" i="3" s="1"/>
  <c r="U15" i="10"/>
  <c r="G9" i="3"/>
  <c r="O9" i="3" s="1"/>
  <c r="U38" i="10"/>
  <c r="G42" i="3"/>
  <c r="O42" i="3" s="1"/>
  <c r="U14" i="10"/>
  <c r="G19" i="3"/>
  <c r="O19" i="3" s="1"/>
  <c r="W45" i="9"/>
  <c r="W72" i="9"/>
  <c r="G12" i="3"/>
  <c r="O12" i="3" s="1"/>
  <c r="W59" i="9"/>
  <c r="U9" i="10"/>
  <c r="G51" i="3"/>
  <c r="O51" i="3" s="1"/>
  <c r="G8" i="3"/>
  <c r="O8" i="3" s="1"/>
  <c r="U8" i="10"/>
  <c r="G62" i="3"/>
  <c r="O62" i="3" s="1"/>
  <c r="G88" i="3"/>
  <c r="O88" i="3" s="1"/>
  <c r="U10" i="10"/>
  <c r="G63" i="3"/>
  <c r="O63" i="3" s="1"/>
  <c r="G15" i="3"/>
  <c r="O15" i="3" s="1"/>
  <c r="W42" i="9"/>
  <c r="G6" i="3"/>
  <c r="O6" i="3" s="1"/>
  <c r="W38" i="9"/>
  <c r="W34" i="9"/>
  <c r="W77" i="9"/>
  <c r="W69" i="9"/>
  <c r="G11" i="3"/>
  <c r="O11" i="3" s="1"/>
  <c r="G24" i="3"/>
  <c r="O24" i="3" s="1"/>
  <c r="W49" i="9"/>
  <c r="G16" i="3"/>
  <c r="O16" i="3" s="1"/>
  <c r="W41" i="9"/>
  <c r="G4" i="3"/>
  <c r="O4" i="3" s="1"/>
  <c r="W36" i="9"/>
  <c r="W79" i="9"/>
  <c r="G70" i="3"/>
  <c r="O70" i="3" s="1"/>
  <c r="W71" i="9"/>
  <c r="W67" i="9"/>
  <c r="G17" i="3"/>
  <c r="O17" i="3" s="1"/>
  <c r="W43" i="9"/>
  <c r="G71" i="3"/>
  <c r="O71" i="3" s="1"/>
  <c r="U49" i="10"/>
  <c r="G92" i="3"/>
  <c r="O92" i="3" s="1"/>
  <c r="G78" i="3"/>
  <c r="O78" i="3" s="1"/>
  <c r="U33" i="10"/>
  <c r="G91" i="3"/>
  <c r="O91" i="3" s="1"/>
  <c r="G59" i="3"/>
  <c r="O59" i="3" s="1"/>
  <c r="U48" i="10"/>
  <c r="G83" i="3"/>
  <c r="O83" i="3" s="1"/>
  <c r="U36" i="10"/>
  <c r="G85" i="3"/>
  <c r="O85" i="3" s="1"/>
  <c r="U32" i="10"/>
  <c r="G90" i="3"/>
  <c r="O90" i="3" s="1"/>
  <c r="G66" i="3"/>
  <c r="O66" i="3" s="1"/>
  <c r="U47" i="10"/>
  <c r="G76" i="3"/>
  <c r="O76" i="3" s="1"/>
  <c r="U35" i="10"/>
  <c r="G87" i="3"/>
  <c r="O87" i="3" s="1"/>
  <c r="G29" i="3"/>
  <c r="O29" i="3" s="1"/>
  <c r="U31" i="10"/>
  <c r="G77" i="3"/>
  <c r="O77" i="3" s="1"/>
  <c r="U34" i="10"/>
  <c r="W52" i="9"/>
  <c r="W75" i="9"/>
  <c r="G54" i="3"/>
  <c r="O54" i="3" s="1"/>
  <c r="U45" i="10"/>
  <c r="U29" i="10"/>
  <c r="G79" i="3"/>
  <c r="O79" i="3" s="1"/>
  <c r="U25" i="10"/>
  <c r="G86" i="3"/>
  <c r="O86" i="3" s="1"/>
  <c r="U28" i="10"/>
  <c r="G84" i="3"/>
  <c r="O84" i="3" s="1"/>
  <c r="U24" i="10"/>
  <c r="G75" i="3"/>
  <c r="O75" i="3" s="1"/>
  <c r="U27" i="10"/>
  <c r="G74" i="3"/>
  <c r="O74" i="3" s="1"/>
  <c r="U23" i="10"/>
  <c r="G89" i="3"/>
  <c r="O89" i="3" s="1"/>
  <c r="G65" i="3"/>
  <c r="O65" i="3" s="1"/>
  <c r="U46" i="10"/>
  <c r="G82" i="3"/>
  <c r="O82" i="3" s="1"/>
  <c r="U30" i="10"/>
  <c r="G80" i="3"/>
  <c r="O80" i="3" s="1"/>
  <c r="U26" i="10"/>
  <c r="G25" i="3"/>
  <c r="O25" i="3" s="1"/>
  <c r="U22" i="10"/>
  <c r="W74" i="9"/>
  <c r="W61" i="9"/>
  <c r="W51" i="9"/>
  <c r="G53" i="3"/>
  <c r="O53" i="3" s="1"/>
  <c r="U41" i="10"/>
  <c r="G73" i="3"/>
  <c r="O73" i="3" s="1"/>
  <c r="U21" i="10"/>
  <c r="G28" i="3"/>
  <c r="O28" i="3" s="1"/>
  <c r="G57" i="3"/>
  <c r="O57" i="3" s="1"/>
  <c r="U44" i="10"/>
  <c r="G45" i="3"/>
  <c r="O45" i="3" s="1"/>
  <c r="U20" i="10"/>
  <c r="G55" i="3"/>
  <c r="O55" i="3" s="1"/>
  <c r="U43" i="10"/>
  <c r="G43" i="3"/>
  <c r="O43" i="3" s="1"/>
  <c r="U19" i="10"/>
  <c r="G56" i="3"/>
  <c r="O56" i="3" s="1"/>
  <c r="U42" i="10"/>
  <c r="G48" i="3"/>
  <c r="O48" i="3" s="1"/>
  <c r="G27" i="3"/>
  <c r="O27" i="3" s="1"/>
  <c r="U18" i="10"/>
  <c r="W50" i="9"/>
  <c r="G64" i="3"/>
  <c r="O64" i="3" s="1"/>
  <c r="G20" i="3"/>
  <c r="O20" i="3" s="1"/>
  <c r="W46" i="9"/>
  <c r="W73" i="9"/>
  <c r="W60" i="9"/>
  <c r="G22" i="3"/>
  <c r="O22" i="3" s="1"/>
  <c r="W47" i="9"/>
  <c r="W55" i="9"/>
  <c r="W53" i="9"/>
  <c r="W62" i="9"/>
  <c r="W58" i="9"/>
  <c r="W54" i="9"/>
  <c r="W65" i="9"/>
  <c r="W63" i="9"/>
  <c r="W9" i="9"/>
  <c r="W64" i="9"/>
  <c r="U50" i="10"/>
  <c r="W56" i="9"/>
  <c r="W8" i="9"/>
  <c r="W57" i="9"/>
  <c r="O72" i="3"/>
  <c r="O93" i="3"/>
  <c r="D6" i="6"/>
  <c r="U6" i="10"/>
  <c r="D4" i="6"/>
  <c r="D3" i="6"/>
  <c r="E30" i="7"/>
  <c r="F28" i="7"/>
  <c r="J25" i="3"/>
  <c r="D11" i="6"/>
  <c r="D7" i="6"/>
  <c r="C5" i="6"/>
  <c r="D9" i="6"/>
  <c r="D8" i="6"/>
  <c r="K25" i="3"/>
  <c r="I25" i="3"/>
  <c r="AK81" i="3" l="1"/>
  <c r="Q81" i="3"/>
  <c r="AA81" i="3"/>
  <c r="Y81" i="3"/>
  <c r="AI81" i="3"/>
  <c r="AG81" i="3"/>
  <c r="T81" i="3"/>
  <c r="W81" i="3"/>
  <c r="V81" i="3"/>
  <c r="AB81" i="3"/>
  <c r="AE81" i="3"/>
  <c r="AD81" i="3"/>
  <c r="AJ81" i="3"/>
  <c r="P81" i="3"/>
  <c r="R81" i="3"/>
  <c r="U81" i="3"/>
  <c r="X81" i="3"/>
  <c r="Z81" i="3"/>
  <c r="AC81" i="3"/>
  <c r="AF81" i="3"/>
  <c r="S81" i="3"/>
  <c r="AH81" i="3"/>
  <c r="G31" i="3"/>
  <c r="O31" i="3" s="1"/>
  <c r="AG31" i="3" s="1"/>
  <c r="AD6" i="10"/>
  <c r="Y6" i="10"/>
  <c r="AE6" i="10"/>
  <c r="AA6" i="10"/>
  <c r="W6" i="10"/>
  <c r="Z6" i="10"/>
  <c r="AC6" i="10"/>
  <c r="AF6" i="10"/>
  <c r="AB6" i="10"/>
  <c r="X6" i="10"/>
  <c r="AQ6" i="10"/>
  <c r="AN6" i="10"/>
  <c r="AJ6" i="10"/>
  <c r="AM6" i="10"/>
  <c r="AI6" i="10"/>
  <c r="AP6" i="10"/>
  <c r="AH6" i="10"/>
  <c r="AO6" i="10"/>
  <c r="AL6" i="10"/>
  <c r="AK6" i="10"/>
  <c r="AG6" i="10"/>
  <c r="V6" i="10"/>
  <c r="AF50" i="10"/>
  <c r="AB50" i="10"/>
  <c r="X50" i="10"/>
  <c r="AE50" i="10"/>
  <c r="Y50" i="10"/>
  <c r="AA50" i="10"/>
  <c r="AD50" i="10"/>
  <c r="W50" i="10"/>
  <c r="Z50" i="10"/>
  <c r="V50" i="10"/>
  <c r="AQ50" i="10"/>
  <c r="AL50" i="10"/>
  <c r="AH50" i="10"/>
  <c r="AP50" i="10"/>
  <c r="AK50" i="10"/>
  <c r="AG50" i="10"/>
  <c r="AM50" i="10"/>
  <c r="AI50" i="10"/>
  <c r="AO50" i="10"/>
  <c r="AJ50" i="10"/>
  <c r="AC50" i="10"/>
  <c r="AN50" i="10"/>
  <c r="AC42" i="10"/>
  <c r="X42" i="10"/>
  <c r="AE42" i="10"/>
  <c r="Z42" i="10"/>
  <c r="AD42" i="10"/>
  <c r="W42" i="10"/>
  <c r="V42" i="10"/>
  <c r="AF42" i="10"/>
  <c r="AA42" i="10"/>
  <c r="AB42" i="10"/>
  <c r="AQ42" i="10"/>
  <c r="AM42" i="10"/>
  <c r="AH42" i="10"/>
  <c r="AP42" i="10"/>
  <c r="AL42" i="10"/>
  <c r="AG42" i="10"/>
  <c r="AN42" i="10"/>
  <c r="AI42" i="10"/>
  <c r="AK42" i="10"/>
  <c r="AO42" i="10"/>
  <c r="AJ42" i="10"/>
  <c r="Y42" i="10"/>
  <c r="AE43" i="10"/>
  <c r="AA43" i="10"/>
  <c r="V43" i="10"/>
  <c r="AF43" i="10"/>
  <c r="Z43" i="10"/>
  <c r="W43" i="10"/>
  <c r="AD43" i="10"/>
  <c r="X43" i="10"/>
  <c r="AC43" i="10"/>
  <c r="AB43" i="10"/>
  <c r="AO43" i="10"/>
  <c r="AK43" i="10"/>
  <c r="AN43" i="10"/>
  <c r="AI43" i="10"/>
  <c r="AP43" i="10"/>
  <c r="AL43" i="10"/>
  <c r="AG43" i="10"/>
  <c r="AQ43" i="10"/>
  <c r="AM43" i="10"/>
  <c r="AH43" i="10"/>
  <c r="AJ43" i="10"/>
  <c r="Y43" i="10"/>
  <c r="AC44" i="10"/>
  <c r="X44" i="10"/>
  <c r="AF44" i="10"/>
  <c r="AA44" i="10"/>
  <c r="W44" i="10"/>
  <c r="AE44" i="10"/>
  <c r="Z44" i="10"/>
  <c r="AB44" i="10"/>
  <c r="V44" i="10"/>
  <c r="AD44" i="10"/>
  <c r="AQ44" i="10"/>
  <c r="AM44" i="10"/>
  <c r="AH44" i="10"/>
  <c r="AP44" i="10"/>
  <c r="AL44" i="10"/>
  <c r="AG44" i="10"/>
  <c r="AN44" i="10"/>
  <c r="AI44" i="10"/>
  <c r="AK44" i="10"/>
  <c r="AO44" i="10"/>
  <c r="AJ44" i="10"/>
  <c r="Y44" i="10"/>
  <c r="AC26" i="10"/>
  <c r="X26" i="10"/>
  <c r="AE26" i="10"/>
  <c r="AD26" i="10"/>
  <c r="W26" i="10"/>
  <c r="AF26" i="10"/>
  <c r="AA26" i="10"/>
  <c r="Y26" i="10"/>
  <c r="AB26" i="10"/>
  <c r="V26" i="10"/>
  <c r="AQ26" i="10"/>
  <c r="AL26" i="10"/>
  <c r="AN26" i="10"/>
  <c r="AI26" i="10"/>
  <c r="AM26" i="10"/>
  <c r="AH26" i="10"/>
  <c r="AP26" i="10"/>
  <c r="AG26" i="10"/>
  <c r="AO26" i="10"/>
  <c r="AJ26" i="10"/>
  <c r="Z26" i="10"/>
  <c r="AK26" i="10"/>
  <c r="AE23" i="10"/>
  <c r="AA23" i="10"/>
  <c r="V23" i="10"/>
  <c r="AB23" i="10"/>
  <c r="AD23" i="10"/>
  <c r="X23" i="10"/>
  <c r="AC23" i="10"/>
  <c r="W23" i="10"/>
  <c r="AF23" i="10"/>
  <c r="Y23" i="10"/>
  <c r="AP23" i="10"/>
  <c r="AL23" i="10"/>
  <c r="AG23" i="10"/>
  <c r="AO23" i="10"/>
  <c r="AJ23" i="10"/>
  <c r="AN23" i="10"/>
  <c r="AM23" i="10"/>
  <c r="AI23" i="10"/>
  <c r="AH23" i="10"/>
  <c r="AQ23" i="10"/>
  <c r="Z23" i="10"/>
  <c r="AK23" i="10"/>
  <c r="AE47" i="10"/>
  <c r="Z47" i="10"/>
  <c r="V47" i="10"/>
  <c r="AC47" i="10"/>
  <c r="W47" i="10"/>
  <c r="AB47" i="10"/>
  <c r="Y47" i="10"/>
  <c r="AD47" i="10"/>
  <c r="X47" i="10"/>
  <c r="AF47" i="10"/>
  <c r="AO47" i="10"/>
  <c r="AJ47" i="10"/>
  <c r="AN47" i="10"/>
  <c r="AI47" i="10"/>
  <c r="AP47" i="10"/>
  <c r="AK47" i="10"/>
  <c r="AG47" i="10"/>
  <c r="AM47" i="10"/>
  <c r="AH47" i="10"/>
  <c r="AQ47" i="10"/>
  <c r="AL47" i="10"/>
  <c r="AA47" i="10"/>
  <c r="AD10" i="10"/>
  <c r="Y10" i="10"/>
  <c r="AE10" i="10"/>
  <c r="AA10" i="10"/>
  <c r="V10" i="10"/>
  <c r="Z10" i="10"/>
  <c r="AC10" i="10"/>
  <c r="X10" i="10"/>
  <c r="AF10" i="10"/>
  <c r="AB10" i="10"/>
  <c r="AI10" i="10"/>
  <c r="AN10" i="10"/>
  <c r="AJ10" i="10"/>
  <c r="AQ10" i="10"/>
  <c r="AM10" i="10"/>
  <c r="AP10" i="10"/>
  <c r="AG10" i="10"/>
  <c r="AO10" i="10"/>
  <c r="AL10" i="10"/>
  <c r="AK10" i="10"/>
  <c r="AH10" i="10"/>
  <c r="W10" i="10"/>
  <c r="Z14" i="10"/>
  <c r="AC14" i="10"/>
  <c r="Y14" i="10"/>
  <c r="AE14" i="10"/>
  <c r="AA14" i="10"/>
  <c r="V14" i="10"/>
  <c r="AD14" i="10"/>
  <c r="AF14" i="10"/>
  <c r="AB14" i="10"/>
  <c r="W14" i="10"/>
  <c r="AM14" i="10"/>
  <c r="AN14" i="10"/>
  <c r="AJ14" i="10"/>
  <c r="AQ14" i="10"/>
  <c r="AH14" i="10"/>
  <c r="AP14" i="10"/>
  <c r="AG14" i="10"/>
  <c r="AO14" i="10"/>
  <c r="AL14" i="10"/>
  <c r="AK14" i="10"/>
  <c r="X14" i="10"/>
  <c r="AI14" i="10"/>
  <c r="W15" i="10"/>
  <c r="AE15" i="10"/>
  <c r="AA15" i="10"/>
  <c r="V15" i="10"/>
  <c r="AC15" i="10"/>
  <c r="Y15" i="10"/>
  <c r="AF15" i="10"/>
  <c r="AB15" i="10"/>
  <c r="AD15" i="10"/>
  <c r="Z15" i="10"/>
  <c r="AK15" i="10"/>
  <c r="AP15" i="10"/>
  <c r="AL15" i="10"/>
  <c r="AG15" i="10"/>
  <c r="AO15" i="10"/>
  <c r="AN15" i="10"/>
  <c r="AM15" i="10"/>
  <c r="AJ15" i="10"/>
  <c r="AH15" i="10"/>
  <c r="AQ15" i="10"/>
  <c r="X15" i="10"/>
  <c r="AI15" i="10"/>
  <c r="AC40" i="10"/>
  <c r="Y40" i="10"/>
  <c r="AD40" i="10"/>
  <c r="W40" i="10"/>
  <c r="AA40" i="10"/>
  <c r="AB40" i="10"/>
  <c r="V40" i="10"/>
  <c r="AE40" i="10"/>
  <c r="Z40" i="10"/>
  <c r="AF40" i="10"/>
  <c r="AQ40" i="10"/>
  <c r="AM40" i="10"/>
  <c r="AH40" i="10"/>
  <c r="AP40" i="10"/>
  <c r="AL40" i="10"/>
  <c r="AG40" i="10"/>
  <c r="AN40" i="10"/>
  <c r="AJ40" i="10"/>
  <c r="AO40" i="10"/>
  <c r="AK40" i="10"/>
  <c r="AI40" i="10"/>
  <c r="X40" i="10"/>
  <c r="AC46" i="10"/>
  <c r="X46" i="10"/>
  <c r="AB46" i="10"/>
  <c r="V46" i="10"/>
  <c r="AE46" i="10"/>
  <c r="AF46" i="10"/>
  <c r="AA46" i="10"/>
  <c r="AD46" i="10"/>
  <c r="W46" i="10"/>
  <c r="Y46" i="10"/>
  <c r="AQ46" i="10"/>
  <c r="AM46" i="10"/>
  <c r="AH46" i="10"/>
  <c r="AP46" i="10"/>
  <c r="AL46" i="10"/>
  <c r="AG46" i="10"/>
  <c r="AN46" i="10"/>
  <c r="AI46" i="10"/>
  <c r="AO46" i="10"/>
  <c r="AJ46" i="10"/>
  <c r="AK46" i="10"/>
  <c r="Z46" i="10"/>
  <c r="AE25" i="10"/>
  <c r="AA25" i="10"/>
  <c r="V25" i="10"/>
  <c r="AD25" i="10"/>
  <c r="AC25" i="10"/>
  <c r="W25" i="10"/>
  <c r="AF25" i="10"/>
  <c r="Y25" i="10"/>
  <c r="X25" i="10"/>
  <c r="AB25" i="10"/>
  <c r="AO25" i="10"/>
  <c r="AP25" i="10"/>
  <c r="AL25" i="10"/>
  <c r="AG25" i="10"/>
  <c r="AJ25" i="10"/>
  <c r="AI25" i="10"/>
  <c r="AQ25" i="10"/>
  <c r="AH25" i="10"/>
  <c r="AN25" i="10"/>
  <c r="AM25" i="10"/>
  <c r="Z25" i="10"/>
  <c r="AK25" i="10"/>
  <c r="AE45" i="10"/>
  <c r="AA45" i="10"/>
  <c r="V45" i="10"/>
  <c r="AB45" i="10"/>
  <c r="AD45" i="10"/>
  <c r="AF45" i="10"/>
  <c r="Y45" i="10"/>
  <c r="X45" i="10"/>
  <c r="AC45" i="10"/>
  <c r="W45" i="10"/>
  <c r="AO45" i="10"/>
  <c r="AJ45" i="10"/>
  <c r="AN45" i="10"/>
  <c r="AI45" i="10"/>
  <c r="AP45" i="10"/>
  <c r="AL45" i="10"/>
  <c r="AG45" i="10"/>
  <c r="AM45" i="10"/>
  <c r="AH45" i="10"/>
  <c r="AQ45" i="10"/>
  <c r="AK45" i="10"/>
  <c r="Z45" i="10"/>
  <c r="AC34" i="10"/>
  <c r="X34" i="10"/>
  <c r="AE34" i="10"/>
  <c r="Y34" i="10"/>
  <c r="V34" i="10"/>
  <c r="AD34" i="10"/>
  <c r="W34" i="10"/>
  <c r="AB34" i="10"/>
  <c r="AF34" i="10"/>
  <c r="Z34" i="10"/>
  <c r="AM34" i="10"/>
  <c r="AP34" i="10"/>
  <c r="AK34" i="10"/>
  <c r="AG34" i="10"/>
  <c r="AN34" i="10"/>
  <c r="AI34" i="10"/>
  <c r="AQ34" i="10"/>
  <c r="AH34" i="10"/>
  <c r="AO34" i="10"/>
  <c r="AJ34" i="10"/>
  <c r="AA34" i="10"/>
  <c r="AL34" i="10"/>
  <c r="AC36" i="10"/>
  <c r="X36" i="10"/>
  <c r="AF36" i="10"/>
  <c r="Z36" i="10"/>
  <c r="AE36" i="10"/>
  <c r="Y36" i="10"/>
  <c r="W36" i="10"/>
  <c r="AB36" i="10"/>
  <c r="V36" i="10"/>
  <c r="AD36" i="10"/>
  <c r="AQ36" i="10"/>
  <c r="AM36" i="10"/>
  <c r="AH36" i="10"/>
  <c r="AG36" i="10"/>
  <c r="AP36" i="10"/>
  <c r="AK36" i="10"/>
  <c r="AN36" i="10"/>
  <c r="AI36" i="10"/>
  <c r="AO36" i="10"/>
  <c r="AJ36" i="10"/>
  <c r="AL36" i="10"/>
  <c r="AA36" i="10"/>
  <c r="AE49" i="10"/>
  <c r="Z49" i="10"/>
  <c r="V49" i="10"/>
  <c r="AD49" i="10"/>
  <c r="X49" i="10"/>
  <c r="AC49" i="10"/>
  <c r="W49" i="10"/>
  <c r="AB49" i="10"/>
  <c r="AF49" i="10"/>
  <c r="Y49" i="10"/>
  <c r="AO49" i="10"/>
  <c r="AJ49" i="10"/>
  <c r="AN49" i="10"/>
  <c r="AI49" i="10"/>
  <c r="AP49" i="10"/>
  <c r="AK49" i="10"/>
  <c r="AG49" i="10"/>
  <c r="AH49" i="10"/>
  <c r="AQ49" i="10"/>
  <c r="AM49" i="10"/>
  <c r="AL49" i="10"/>
  <c r="AA49" i="10"/>
  <c r="AC12" i="10"/>
  <c r="AE12" i="10"/>
  <c r="AA12" i="10"/>
  <c r="V12" i="10"/>
  <c r="AD12" i="10"/>
  <c r="Z12" i="10"/>
  <c r="Y12" i="10"/>
  <c r="AF12" i="10"/>
  <c r="AB12" i="10"/>
  <c r="W12" i="10"/>
  <c r="AH12" i="10"/>
  <c r="AN12" i="10"/>
  <c r="AJ12" i="10"/>
  <c r="AQ12" i="10"/>
  <c r="AM12" i="10"/>
  <c r="AL12" i="10"/>
  <c r="AK12" i="10"/>
  <c r="AG12" i="10"/>
  <c r="AP12" i="10"/>
  <c r="AO12" i="10"/>
  <c r="AI12" i="10"/>
  <c r="X12" i="10"/>
  <c r="AE17" i="10"/>
  <c r="AA17" i="10"/>
  <c r="V17" i="10"/>
  <c r="AD17" i="10"/>
  <c r="AC17" i="10"/>
  <c r="W17" i="10"/>
  <c r="AF17" i="10"/>
  <c r="Z17" i="10"/>
  <c r="Y17" i="10"/>
  <c r="AB17" i="10"/>
  <c r="AP17" i="10"/>
  <c r="AL17" i="10"/>
  <c r="AG17" i="10"/>
  <c r="AO17" i="10"/>
  <c r="AK17" i="10"/>
  <c r="AJ17" i="10"/>
  <c r="AQ17" i="10"/>
  <c r="AH17" i="10"/>
  <c r="AN17" i="10"/>
  <c r="AM17" i="10"/>
  <c r="X17" i="10"/>
  <c r="AI17" i="10"/>
  <c r="AF11" i="10"/>
  <c r="AE11" i="10"/>
  <c r="W11" i="10"/>
  <c r="AA11" i="10"/>
  <c r="AC11" i="10"/>
  <c r="Y11" i="10"/>
  <c r="AB11" i="10"/>
  <c r="X11" i="10"/>
  <c r="AD11" i="10"/>
  <c r="Z11" i="10"/>
  <c r="AK11" i="10"/>
  <c r="AP11" i="10"/>
  <c r="AL11" i="10"/>
  <c r="AH11" i="10"/>
  <c r="AO11" i="10"/>
  <c r="AN11" i="10"/>
  <c r="AM11" i="10"/>
  <c r="AQ11" i="10"/>
  <c r="AJ11" i="10"/>
  <c r="AI11" i="10"/>
  <c r="AG11" i="10"/>
  <c r="V11" i="10"/>
  <c r="AE41" i="10"/>
  <c r="AA41" i="10"/>
  <c r="V41" i="10"/>
  <c r="AD41" i="10"/>
  <c r="X41" i="10"/>
  <c r="AB41" i="10"/>
  <c r="AC41" i="10"/>
  <c r="W41" i="10"/>
  <c r="AF41" i="10"/>
  <c r="Z41" i="10"/>
  <c r="AO41" i="10"/>
  <c r="AK41" i="10"/>
  <c r="AN41" i="10"/>
  <c r="AI41" i="10"/>
  <c r="AP41" i="10"/>
  <c r="AL41" i="10"/>
  <c r="AG41" i="10"/>
  <c r="AH41" i="10"/>
  <c r="AQ41" i="10"/>
  <c r="AM41" i="10"/>
  <c r="Y41" i="10"/>
  <c r="AJ41" i="10"/>
  <c r="AC24" i="10"/>
  <c r="X24" i="10"/>
  <c r="W24" i="10"/>
  <c r="AB24" i="10"/>
  <c r="V24" i="10"/>
  <c r="AE24" i="10"/>
  <c r="Y24" i="10"/>
  <c r="AD24" i="10"/>
  <c r="AF24" i="10"/>
  <c r="AA24" i="10"/>
  <c r="AH24" i="10"/>
  <c r="AN24" i="10"/>
  <c r="AI24" i="10"/>
  <c r="AQ24" i="10"/>
  <c r="AM24" i="10"/>
  <c r="AL24" i="10"/>
  <c r="AJ24" i="10"/>
  <c r="AP24" i="10"/>
  <c r="AO24" i="10"/>
  <c r="AG24" i="10"/>
  <c r="Z24" i="10"/>
  <c r="AK24" i="10"/>
  <c r="AE19" i="10"/>
  <c r="AA19" i="10"/>
  <c r="V19" i="10"/>
  <c r="AD19" i="10"/>
  <c r="X19" i="10"/>
  <c r="AB19" i="10"/>
  <c r="AF19" i="10"/>
  <c r="Z19" i="10"/>
  <c r="AC19" i="10"/>
  <c r="W19" i="10"/>
  <c r="AK19" i="10"/>
  <c r="AP19" i="10"/>
  <c r="AL19" i="10"/>
  <c r="AG19" i="10"/>
  <c r="AO19" i="10"/>
  <c r="AN19" i="10"/>
  <c r="AM19" i="10"/>
  <c r="AQ19" i="10"/>
  <c r="AI19" i="10"/>
  <c r="AH19" i="10"/>
  <c r="AJ19" i="10"/>
  <c r="Y19" i="10"/>
  <c r="AC20" i="10"/>
  <c r="X20" i="10"/>
  <c r="AA20" i="10"/>
  <c r="AE20" i="10"/>
  <c r="Z20" i="10"/>
  <c r="AB20" i="10"/>
  <c r="V20" i="10"/>
  <c r="AF20" i="10"/>
  <c r="AD20" i="10"/>
  <c r="W20" i="10"/>
  <c r="AM20" i="10"/>
  <c r="AN20" i="10"/>
  <c r="AI20" i="10"/>
  <c r="AQ20" i="10"/>
  <c r="AH20" i="10"/>
  <c r="AL20" i="10"/>
  <c r="AK20" i="10"/>
  <c r="AG20" i="10"/>
  <c r="AP20" i="10"/>
  <c r="AO20" i="10"/>
  <c r="AJ20" i="10"/>
  <c r="Y20" i="10"/>
  <c r="AC22" i="10"/>
  <c r="X22" i="10"/>
  <c r="AB22" i="10"/>
  <c r="AF22" i="10"/>
  <c r="AA22" i="10"/>
  <c r="AD22" i="10"/>
  <c r="W22" i="10"/>
  <c r="V22" i="10"/>
  <c r="AE22" i="10"/>
  <c r="Y22" i="10"/>
  <c r="AQ22" i="10"/>
  <c r="AN22" i="10"/>
  <c r="AI22" i="10"/>
  <c r="AM22" i="10"/>
  <c r="AH22" i="10"/>
  <c r="AP22" i="10"/>
  <c r="AG22" i="10"/>
  <c r="AO22" i="10"/>
  <c r="AL22" i="10"/>
  <c r="AJ22" i="10"/>
  <c r="AK22" i="10"/>
  <c r="Z22" i="10"/>
  <c r="AC30" i="10"/>
  <c r="X30" i="10"/>
  <c r="AB30" i="10"/>
  <c r="V30" i="10"/>
  <c r="AF30" i="10"/>
  <c r="AA30" i="10"/>
  <c r="AD30" i="10"/>
  <c r="W30" i="10"/>
  <c r="AE30" i="10"/>
  <c r="Y30" i="10"/>
  <c r="AQ30" i="10"/>
  <c r="AP30" i="10"/>
  <c r="AL30" i="10"/>
  <c r="AN30" i="10"/>
  <c r="AI30" i="10"/>
  <c r="AM30" i="10"/>
  <c r="AH30" i="10"/>
  <c r="AG30" i="10"/>
  <c r="AO30" i="10"/>
  <c r="AJ30" i="10"/>
  <c r="Z30" i="10"/>
  <c r="AK30" i="10"/>
  <c r="AE35" i="10"/>
  <c r="Z35" i="10"/>
  <c r="V35" i="10"/>
  <c r="AF35" i="10"/>
  <c r="Y35" i="10"/>
  <c r="AC35" i="10"/>
  <c r="AD35" i="10"/>
  <c r="X35" i="10"/>
  <c r="AB35" i="10"/>
  <c r="W35" i="10"/>
  <c r="AO35" i="10"/>
  <c r="AJ35" i="10"/>
  <c r="AN35" i="10"/>
  <c r="AP35" i="10"/>
  <c r="AK35" i="10"/>
  <c r="AG35" i="10"/>
  <c r="AI35" i="10"/>
  <c r="AM35" i="10"/>
  <c r="AH35" i="10"/>
  <c r="AQ35" i="10"/>
  <c r="AA35" i="10"/>
  <c r="AL35" i="10"/>
  <c r="AE33" i="10"/>
  <c r="Z33" i="10"/>
  <c r="V33" i="10"/>
  <c r="AD33" i="10"/>
  <c r="X33" i="10"/>
  <c r="AC33" i="10"/>
  <c r="W33" i="10"/>
  <c r="AF33" i="10"/>
  <c r="Y33" i="10"/>
  <c r="AB33" i="10"/>
  <c r="AJ33" i="10"/>
  <c r="AN33" i="10"/>
  <c r="AP33" i="10"/>
  <c r="AK33" i="10"/>
  <c r="AG33" i="10"/>
  <c r="AO33" i="10"/>
  <c r="AI33" i="10"/>
  <c r="AQ33" i="10"/>
  <c r="AM33" i="10"/>
  <c r="AH33" i="10"/>
  <c r="AL33" i="10"/>
  <c r="AA33" i="10"/>
  <c r="AF9" i="10"/>
  <c r="V9" i="10"/>
  <c r="AA9" i="10"/>
  <c r="AC9" i="10"/>
  <c r="Y9" i="10"/>
  <c r="AB9" i="10"/>
  <c r="X9" i="10"/>
  <c r="AE9" i="10"/>
  <c r="AD9" i="10"/>
  <c r="Z9" i="10"/>
  <c r="AK9" i="10"/>
  <c r="AP9" i="10"/>
  <c r="AL9" i="10"/>
  <c r="AG9" i="10"/>
  <c r="AO9" i="10"/>
  <c r="AJ9" i="10"/>
  <c r="AQ9" i="10"/>
  <c r="AI9" i="10"/>
  <c r="AN9" i="10"/>
  <c r="AM9" i="10"/>
  <c r="W9" i="10"/>
  <c r="AH9" i="10"/>
  <c r="AC38" i="10"/>
  <c r="Y38" i="10"/>
  <c r="AB38" i="10"/>
  <c r="V38" i="10"/>
  <c r="AE38" i="10"/>
  <c r="AF38" i="10"/>
  <c r="AA38" i="10"/>
  <c r="AD38" i="10"/>
  <c r="W38" i="10"/>
  <c r="Z38" i="10"/>
  <c r="AQ38" i="10"/>
  <c r="AM38" i="10"/>
  <c r="AH38" i="10"/>
  <c r="AP38" i="10"/>
  <c r="AL38" i="10"/>
  <c r="AG38" i="10"/>
  <c r="AN38" i="10"/>
  <c r="AJ38" i="10"/>
  <c r="AO38" i="10"/>
  <c r="AK38" i="10"/>
  <c r="AI38" i="10"/>
  <c r="X38" i="10"/>
  <c r="AE39" i="10"/>
  <c r="AA39" i="10"/>
  <c r="V39" i="10"/>
  <c r="AC39" i="10"/>
  <c r="W39" i="10"/>
  <c r="AB39" i="10"/>
  <c r="AF39" i="10"/>
  <c r="AD39" i="10"/>
  <c r="Y39" i="10"/>
  <c r="Z39" i="10"/>
  <c r="AO39" i="10"/>
  <c r="AK39" i="10"/>
  <c r="AN39" i="10"/>
  <c r="AJ39" i="10"/>
  <c r="AP39" i="10"/>
  <c r="AL39" i="10"/>
  <c r="AG39" i="10"/>
  <c r="AH39" i="10"/>
  <c r="AQ39" i="10"/>
  <c r="AM39" i="10"/>
  <c r="AI39" i="10"/>
  <c r="X39" i="10"/>
  <c r="Z16" i="10"/>
  <c r="AC16" i="10"/>
  <c r="Y16" i="10"/>
  <c r="AE16" i="10"/>
  <c r="AA16" i="10"/>
  <c r="V16" i="10"/>
  <c r="AD16" i="10"/>
  <c r="AB16" i="10"/>
  <c r="W16" i="10"/>
  <c r="AF16" i="10"/>
  <c r="AM16" i="10"/>
  <c r="AN16" i="10"/>
  <c r="AJ16" i="10"/>
  <c r="AQ16" i="10"/>
  <c r="AH16" i="10"/>
  <c r="AL16" i="10"/>
  <c r="AK16" i="10"/>
  <c r="AP16" i="10"/>
  <c r="AO16" i="10"/>
  <c r="AG16" i="10"/>
  <c r="AI16" i="10"/>
  <c r="X16" i="10"/>
  <c r="W13" i="10"/>
  <c r="AA13" i="10"/>
  <c r="V13" i="10"/>
  <c r="AC13" i="10"/>
  <c r="Y13" i="10"/>
  <c r="AF13" i="10"/>
  <c r="AB13" i="10"/>
  <c r="AE13" i="10"/>
  <c r="Z13" i="10"/>
  <c r="AD13" i="10"/>
  <c r="AK13" i="10"/>
  <c r="AP13" i="10"/>
  <c r="AL13" i="10"/>
  <c r="AG13" i="10"/>
  <c r="AO13" i="10"/>
  <c r="AJ13" i="10"/>
  <c r="AQ13" i="10"/>
  <c r="AH13" i="10"/>
  <c r="AN13" i="10"/>
  <c r="AM13" i="10"/>
  <c r="AI13" i="10"/>
  <c r="X13" i="10"/>
  <c r="AC18" i="10"/>
  <c r="X18" i="10"/>
  <c r="AE18" i="10"/>
  <c r="AD18" i="10"/>
  <c r="W18" i="10"/>
  <c r="AF18" i="10"/>
  <c r="AA18" i="10"/>
  <c r="Z18" i="10"/>
  <c r="AB18" i="10"/>
  <c r="V18" i="10"/>
  <c r="AH18" i="10"/>
  <c r="AN18" i="10"/>
  <c r="AI18" i="10"/>
  <c r="AQ18" i="10"/>
  <c r="AM18" i="10"/>
  <c r="AP18" i="10"/>
  <c r="AG18" i="10"/>
  <c r="AO18" i="10"/>
  <c r="AL18" i="10"/>
  <c r="AK18" i="10"/>
  <c r="AJ18" i="10"/>
  <c r="Y18" i="10"/>
  <c r="AE21" i="10"/>
  <c r="AA21" i="10"/>
  <c r="V21" i="10"/>
  <c r="AF21" i="10"/>
  <c r="Z21" i="10"/>
  <c r="AC21" i="10"/>
  <c r="W21" i="10"/>
  <c r="AB21" i="10"/>
  <c r="AD21" i="10"/>
  <c r="X21" i="10"/>
  <c r="AK21" i="10"/>
  <c r="AP21" i="10"/>
  <c r="AL21" i="10"/>
  <c r="AG21" i="10"/>
  <c r="AO21" i="10"/>
  <c r="AI21" i="10"/>
  <c r="AQ21" i="10"/>
  <c r="AH21" i="10"/>
  <c r="AN21" i="10"/>
  <c r="AM21" i="10"/>
  <c r="AJ21" i="10"/>
  <c r="Y21" i="10"/>
  <c r="AE27" i="10"/>
  <c r="AA27" i="10"/>
  <c r="V27" i="10"/>
  <c r="Y27" i="10"/>
  <c r="AD27" i="10"/>
  <c r="X27" i="10"/>
  <c r="AB27" i="10"/>
  <c r="AF27" i="10"/>
  <c r="W27" i="10"/>
  <c r="AC27" i="10"/>
  <c r="AN27" i="10"/>
  <c r="AI27" i="10"/>
  <c r="AP27" i="10"/>
  <c r="AL27" i="10"/>
  <c r="AG27" i="10"/>
  <c r="AO27" i="10"/>
  <c r="AJ27" i="10"/>
  <c r="AM27" i="10"/>
  <c r="AH27" i="10"/>
  <c r="AQ27" i="10"/>
  <c r="AK27" i="10"/>
  <c r="Z27" i="10"/>
  <c r="AC28" i="10"/>
  <c r="X28" i="10"/>
  <c r="AF28" i="10"/>
  <c r="AA28" i="10"/>
  <c r="AE28" i="10"/>
  <c r="Y28" i="10"/>
  <c r="AB28" i="10"/>
  <c r="V28" i="10"/>
  <c r="AD28" i="10"/>
  <c r="W28" i="10"/>
  <c r="AH28" i="10"/>
  <c r="AP28" i="10"/>
  <c r="AL28" i="10"/>
  <c r="AN28" i="10"/>
  <c r="AI28" i="10"/>
  <c r="AQ28" i="10"/>
  <c r="AM28" i="10"/>
  <c r="AG28" i="10"/>
  <c r="AO28" i="10"/>
  <c r="AJ28" i="10"/>
  <c r="Z28" i="10"/>
  <c r="AK28" i="10"/>
  <c r="AE29" i="10"/>
  <c r="AA29" i="10"/>
  <c r="V29" i="10"/>
  <c r="AB29" i="10"/>
  <c r="AF29" i="10"/>
  <c r="Y29" i="10"/>
  <c r="AC29" i="10"/>
  <c r="W29" i="10"/>
  <c r="X29" i="10"/>
  <c r="AD29" i="10"/>
  <c r="AJ29" i="10"/>
  <c r="AN29" i="10"/>
  <c r="AP29" i="10"/>
  <c r="AL29" i="10"/>
  <c r="AG29" i="10"/>
  <c r="AO29" i="10"/>
  <c r="AI29" i="10"/>
  <c r="AH29" i="10"/>
  <c r="AQ29" i="10"/>
  <c r="AM29" i="10"/>
  <c r="AK29" i="10"/>
  <c r="Z29" i="10"/>
  <c r="AE31" i="10"/>
  <c r="Z31" i="10"/>
  <c r="V31" i="10"/>
  <c r="AC31" i="10"/>
  <c r="W31" i="10"/>
  <c r="AB31" i="10"/>
  <c r="AD31" i="10"/>
  <c r="X31" i="10"/>
  <c r="Y31" i="10"/>
  <c r="AF31" i="10"/>
  <c r="AN31" i="10"/>
  <c r="AP31" i="10"/>
  <c r="AK31" i="10"/>
  <c r="AG31" i="10"/>
  <c r="AO31" i="10"/>
  <c r="AJ31" i="10"/>
  <c r="AI31" i="10"/>
  <c r="AQ31" i="10"/>
  <c r="AM31" i="10"/>
  <c r="AH31" i="10"/>
  <c r="AL31" i="10"/>
  <c r="AA31" i="10"/>
  <c r="AC32" i="10"/>
  <c r="X32" i="10"/>
  <c r="AD32" i="10"/>
  <c r="W32" i="10"/>
  <c r="AF32" i="10"/>
  <c r="AB32" i="10"/>
  <c r="V32" i="10"/>
  <c r="AE32" i="10"/>
  <c r="Y32" i="10"/>
  <c r="Z32" i="10"/>
  <c r="AH32" i="10"/>
  <c r="AP32" i="10"/>
  <c r="AK32" i="10"/>
  <c r="AN32" i="10"/>
  <c r="AI32" i="10"/>
  <c r="AQ32" i="10"/>
  <c r="AM32" i="10"/>
  <c r="AG32" i="10"/>
  <c r="AJ32" i="10"/>
  <c r="AO32" i="10"/>
  <c r="AL32" i="10"/>
  <c r="AA32" i="10"/>
  <c r="AC48" i="10"/>
  <c r="X48" i="10"/>
  <c r="AD48" i="10"/>
  <c r="W48" i="10"/>
  <c r="Z48" i="10"/>
  <c r="AB48" i="10"/>
  <c r="V48" i="10"/>
  <c r="AE48" i="10"/>
  <c r="Y48" i="10"/>
  <c r="AF48" i="10"/>
  <c r="AQ48" i="10"/>
  <c r="AM48" i="10"/>
  <c r="AH48" i="10"/>
  <c r="AP48" i="10"/>
  <c r="AK48" i="10"/>
  <c r="AG48" i="10"/>
  <c r="AN48" i="10"/>
  <c r="AI48" i="10"/>
  <c r="AO48" i="10"/>
  <c r="AJ48" i="10"/>
  <c r="AA48" i="10"/>
  <c r="AL48" i="10"/>
  <c r="AD8" i="10"/>
  <c r="Y8" i="10"/>
  <c r="AE8" i="10"/>
  <c r="AA8" i="10"/>
  <c r="V8" i="10"/>
  <c r="Z8" i="10"/>
  <c r="AC8" i="10"/>
  <c r="AB8" i="10"/>
  <c r="X8" i="10"/>
  <c r="AF8" i="10"/>
  <c r="AI8" i="10"/>
  <c r="AN8" i="10"/>
  <c r="AJ8" i="10"/>
  <c r="AQ8" i="10"/>
  <c r="AM8" i="10"/>
  <c r="AL8" i="10"/>
  <c r="AK8" i="10"/>
  <c r="AP8" i="10"/>
  <c r="AO8" i="10"/>
  <c r="AG8" i="10"/>
  <c r="AH8" i="10"/>
  <c r="W8" i="10"/>
  <c r="AF7" i="10"/>
  <c r="W7" i="10"/>
  <c r="AE7" i="10"/>
  <c r="AC7" i="10"/>
  <c r="Y7" i="10"/>
  <c r="AB7" i="10"/>
  <c r="X7" i="10"/>
  <c r="AA7" i="10"/>
  <c r="AD7" i="10"/>
  <c r="Z7" i="10"/>
  <c r="AP7" i="10"/>
  <c r="AL7" i="10"/>
  <c r="AH7" i="10"/>
  <c r="AO7" i="10"/>
  <c r="AK7" i="10"/>
  <c r="AN7" i="10"/>
  <c r="AM7" i="10"/>
  <c r="AJ7" i="10"/>
  <c r="AI7" i="10"/>
  <c r="AQ7" i="10"/>
  <c r="V7" i="10"/>
  <c r="AG7" i="10"/>
  <c r="AE37" i="10"/>
  <c r="AA37" i="10"/>
  <c r="W37" i="10"/>
  <c r="AB37" i="10"/>
  <c r="Y37" i="10"/>
  <c r="AF37" i="10"/>
  <c r="Z37" i="10"/>
  <c r="AD37" i="10"/>
  <c r="AC37" i="10"/>
  <c r="X37" i="10"/>
  <c r="AO37" i="10"/>
  <c r="AN37" i="10"/>
  <c r="AJ37" i="10"/>
  <c r="AP37" i="10"/>
  <c r="AL37" i="10"/>
  <c r="AH37" i="10"/>
  <c r="AK37" i="10"/>
  <c r="AQ37" i="10"/>
  <c r="AM37" i="10"/>
  <c r="AI37" i="10"/>
  <c r="AG37" i="10"/>
  <c r="V37" i="10"/>
  <c r="D5" i="6"/>
  <c r="V31" i="3"/>
  <c r="AQ55" i="9"/>
  <c r="AS55" i="9"/>
  <c r="AN55" i="9"/>
  <c r="AH55" i="9"/>
  <c r="AB55" i="9"/>
  <c r="AO55" i="9"/>
  <c r="AG55" i="9"/>
  <c r="Y55" i="9"/>
  <c r="AR55" i="9"/>
  <c r="AJ55" i="9"/>
  <c r="X55" i="9"/>
  <c r="AP55" i="9"/>
  <c r="AF55" i="9"/>
  <c r="AD55" i="9"/>
  <c r="AL55" i="9"/>
  <c r="Z55" i="9"/>
  <c r="AK55" i="9"/>
  <c r="AC55" i="9"/>
  <c r="AA55" i="9"/>
  <c r="AI55" i="9"/>
  <c r="AE55" i="9"/>
  <c r="AM55" i="9"/>
  <c r="AM60" i="9"/>
  <c r="Y60" i="9"/>
  <c r="AD60" i="9"/>
  <c r="AC60" i="9"/>
  <c r="AO60" i="9"/>
  <c r="AI60" i="9"/>
  <c r="AF60" i="9"/>
  <c r="AL60" i="9"/>
  <c r="AK60" i="9"/>
  <c r="AS60" i="9"/>
  <c r="AR60" i="9"/>
  <c r="X60" i="9"/>
  <c r="AP60" i="9"/>
  <c r="AB60" i="9"/>
  <c r="AH60" i="9"/>
  <c r="AN60" i="9"/>
  <c r="AQ60" i="9"/>
  <c r="AE60" i="9"/>
  <c r="AJ60" i="9"/>
  <c r="AG60" i="9"/>
  <c r="Z60" i="9"/>
  <c r="AA60" i="9"/>
  <c r="AK48" i="3"/>
  <c r="AG48" i="3"/>
  <c r="V48" i="3"/>
  <c r="Z48" i="3"/>
  <c r="AB48" i="3"/>
  <c r="AE48" i="3"/>
  <c r="S48" i="3"/>
  <c r="AI48" i="3"/>
  <c r="W48" i="3"/>
  <c r="AC48" i="3"/>
  <c r="AF48" i="3"/>
  <c r="AH48" i="3"/>
  <c r="AA48" i="3"/>
  <c r="U48" i="3"/>
  <c r="Q48" i="3"/>
  <c r="AD48" i="3"/>
  <c r="R48" i="3"/>
  <c r="Y48" i="3"/>
  <c r="P48" i="3"/>
  <c r="T48" i="3"/>
  <c r="X48" i="3"/>
  <c r="AJ48" i="3"/>
  <c r="AA45" i="3"/>
  <c r="X45" i="3"/>
  <c r="AJ45" i="3"/>
  <c r="AD45" i="3"/>
  <c r="AF45" i="3"/>
  <c r="Q45" i="3"/>
  <c r="AH45" i="3"/>
  <c r="Z45" i="3"/>
  <c r="T45" i="3"/>
  <c r="AE45" i="3"/>
  <c r="W45" i="3"/>
  <c r="V45" i="3"/>
  <c r="AG45" i="3"/>
  <c r="U45" i="3"/>
  <c r="AB45" i="3"/>
  <c r="P45" i="3"/>
  <c r="Y45" i="3"/>
  <c r="AI45" i="3"/>
  <c r="AC45" i="3"/>
  <c r="AK45" i="3"/>
  <c r="S45" i="3"/>
  <c r="R45" i="3"/>
  <c r="AQ51" i="9"/>
  <c r="AP51" i="9"/>
  <c r="AK51" i="9"/>
  <c r="AF51" i="9"/>
  <c r="Z51" i="9"/>
  <c r="AS51" i="9"/>
  <c r="AL51" i="9"/>
  <c r="AD51" i="9"/>
  <c r="X51" i="9"/>
  <c r="AJ51" i="9"/>
  <c r="AB51" i="9"/>
  <c r="AR51" i="9"/>
  <c r="AH51" i="9"/>
  <c r="Y51" i="9"/>
  <c r="AG51" i="9"/>
  <c r="AO51" i="9"/>
  <c r="AC51" i="9"/>
  <c r="AN51" i="9"/>
  <c r="AA51" i="9"/>
  <c r="AE51" i="9"/>
  <c r="AI51" i="9"/>
  <c r="AM51" i="9"/>
  <c r="AQ75" i="9"/>
  <c r="AR75" i="9"/>
  <c r="AJ75" i="9"/>
  <c r="AB75" i="9"/>
  <c r="AO75" i="9"/>
  <c r="AG75" i="9"/>
  <c r="Y75" i="9"/>
  <c r="AN75" i="9"/>
  <c r="X75" i="9"/>
  <c r="AS75" i="9"/>
  <c r="AK75" i="9"/>
  <c r="AF75" i="9"/>
  <c r="AC75" i="9"/>
  <c r="AD75" i="9"/>
  <c r="AI75" i="9"/>
  <c r="AL75" i="9"/>
  <c r="AH75" i="9"/>
  <c r="AM75" i="9"/>
  <c r="AA75" i="9"/>
  <c r="AE75" i="9"/>
  <c r="Z75" i="9"/>
  <c r="AP75" i="9"/>
  <c r="AE70" i="3"/>
  <c r="AF70" i="3"/>
  <c r="AB70" i="3"/>
  <c r="AH70" i="3"/>
  <c r="T70" i="3"/>
  <c r="P70" i="3"/>
  <c r="AA70" i="3"/>
  <c r="AK70" i="3"/>
  <c r="AD70" i="3"/>
  <c r="AJ70" i="3"/>
  <c r="Q70" i="3"/>
  <c r="AG70" i="3"/>
  <c r="U70" i="3"/>
  <c r="Y70" i="3"/>
  <c r="X70" i="3"/>
  <c r="AI70" i="3"/>
  <c r="R70" i="3"/>
  <c r="V70" i="3"/>
  <c r="S70" i="3"/>
  <c r="W70" i="3"/>
  <c r="AC70" i="3"/>
  <c r="Z70" i="3"/>
  <c r="Y11" i="3"/>
  <c r="AI11" i="3"/>
  <c r="AD11" i="3"/>
  <c r="AF11" i="3"/>
  <c r="P11" i="3"/>
  <c r="Q11" i="3"/>
  <c r="Z11" i="3"/>
  <c r="AJ11" i="3"/>
  <c r="AA11" i="3"/>
  <c r="AE11" i="3"/>
  <c r="V11" i="3"/>
  <c r="X11" i="3"/>
  <c r="R11" i="3"/>
  <c r="AB11" i="3"/>
  <c r="AG11" i="3"/>
  <c r="AH11" i="3"/>
  <c r="U11" i="3"/>
  <c r="W11" i="3"/>
  <c r="AC11" i="3"/>
  <c r="AK11" i="3"/>
  <c r="T11" i="3"/>
  <c r="S11" i="3"/>
  <c r="AR38" i="9"/>
  <c r="AM38" i="9"/>
  <c r="AD38" i="9"/>
  <c r="AL38" i="9"/>
  <c r="AC38" i="9"/>
  <c r="AF38" i="9"/>
  <c r="AN38" i="9"/>
  <c r="AH38" i="9"/>
  <c r="AP38" i="9"/>
  <c r="Y38" i="9"/>
  <c r="X38" i="9"/>
  <c r="AI38" i="9"/>
  <c r="AQ38" i="9"/>
  <c r="AJ38" i="9"/>
  <c r="Z38" i="9"/>
  <c r="AO38" i="9"/>
  <c r="AK38" i="9"/>
  <c r="AB38" i="9"/>
  <c r="AG38" i="9"/>
  <c r="AE38" i="9"/>
  <c r="AA38" i="9"/>
  <c r="AS38" i="9"/>
  <c r="R19" i="3"/>
  <c r="Y19" i="3"/>
  <c r="AD19" i="3"/>
  <c r="T19" i="3"/>
  <c r="U19" i="3"/>
  <c r="AC19" i="3"/>
  <c r="AI19" i="3"/>
  <c r="AB19" i="3"/>
  <c r="AF19" i="3"/>
  <c r="AH19" i="3"/>
  <c r="AE19" i="3"/>
  <c r="W19" i="3"/>
  <c r="X19" i="3"/>
  <c r="S19" i="3"/>
  <c r="V19" i="3"/>
  <c r="AK19" i="3"/>
  <c r="AG19" i="3"/>
  <c r="Q19" i="3"/>
  <c r="AJ19" i="3"/>
  <c r="AA19" i="3"/>
  <c r="P19" i="3"/>
  <c r="Z19" i="3"/>
  <c r="AI58" i="3"/>
  <c r="U58" i="3"/>
  <c r="AH58" i="3"/>
  <c r="V58" i="3"/>
  <c r="P58" i="3"/>
  <c r="AK58" i="3"/>
  <c r="W58" i="3"/>
  <c r="AG58" i="3"/>
  <c r="AE58" i="3"/>
  <c r="T58" i="3"/>
  <c r="AF58" i="3"/>
  <c r="AJ58" i="3"/>
  <c r="Z58" i="3"/>
  <c r="AB58" i="3"/>
  <c r="AA58" i="3"/>
  <c r="Y58" i="3"/>
  <c r="AD58" i="3"/>
  <c r="R58" i="3"/>
  <c r="X58" i="3"/>
  <c r="AC58" i="3"/>
  <c r="Q58" i="3"/>
  <c r="S58" i="3"/>
  <c r="X26" i="3"/>
  <c r="AG26" i="3"/>
  <c r="AI26" i="3"/>
  <c r="R26" i="3"/>
  <c r="AD26" i="3"/>
  <c r="AB26" i="3"/>
  <c r="AF26" i="3"/>
  <c r="V26" i="3"/>
  <c r="AE26" i="3"/>
  <c r="W26" i="3"/>
  <c r="U26" i="3"/>
  <c r="P26" i="3"/>
  <c r="AJ26" i="3"/>
  <c r="S26" i="3"/>
  <c r="AK26" i="3"/>
  <c r="Y26" i="3"/>
  <c r="AC26" i="3"/>
  <c r="AH26" i="3"/>
  <c r="AA26" i="3"/>
  <c r="T26" i="3"/>
  <c r="Q26" i="3"/>
  <c r="Z26" i="3"/>
  <c r="AR7" i="9"/>
  <c r="AO7" i="9"/>
  <c r="AG7" i="9"/>
  <c r="Y7" i="9"/>
  <c r="AL7" i="9"/>
  <c r="AD7" i="9"/>
  <c r="AH7" i="9"/>
  <c r="AK7" i="9"/>
  <c r="AS7" i="9"/>
  <c r="AC7" i="9"/>
  <c r="AP7" i="9"/>
  <c r="Z7" i="9"/>
  <c r="AE7" i="9"/>
  <c r="AI7" i="9"/>
  <c r="AQ7" i="9"/>
  <c r="AM7" i="9"/>
  <c r="AB7" i="9"/>
  <c r="AN7" i="9"/>
  <c r="X7" i="9"/>
  <c r="AF7" i="9"/>
  <c r="AA7" i="9"/>
  <c r="AJ7" i="9"/>
  <c r="AE14" i="3"/>
  <c r="Q14" i="3"/>
  <c r="P14" i="3"/>
  <c r="AA14" i="3"/>
  <c r="T14" i="3"/>
  <c r="U14" i="3"/>
  <c r="Y14" i="3"/>
  <c r="Z14" i="3"/>
  <c r="AD14" i="3"/>
  <c r="AB14" i="3"/>
  <c r="AH14" i="3"/>
  <c r="AI14" i="3"/>
  <c r="AC14" i="3"/>
  <c r="V14" i="3"/>
  <c r="W14" i="3"/>
  <c r="AJ14" i="3"/>
  <c r="AG14" i="3"/>
  <c r="R14" i="3"/>
  <c r="S14" i="3"/>
  <c r="AK14" i="3"/>
  <c r="X14" i="3"/>
  <c r="AF14" i="3"/>
  <c r="AO33" i="9"/>
  <c r="AG33" i="9"/>
  <c r="AL33" i="9"/>
  <c r="AQ33" i="9"/>
  <c r="AA33" i="9"/>
  <c r="Y33" i="9"/>
  <c r="AF33" i="9"/>
  <c r="AH33" i="9"/>
  <c r="AI33" i="9"/>
  <c r="AN33" i="9"/>
  <c r="X33" i="9"/>
  <c r="AB33" i="9"/>
  <c r="AK33" i="9"/>
  <c r="AJ33" i="9"/>
  <c r="AR33" i="9"/>
  <c r="AP33" i="9"/>
  <c r="AC33" i="9"/>
  <c r="Z33" i="9"/>
  <c r="AM33" i="9"/>
  <c r="AE33" i="9"/>
  <c r="AD33" i="9"/>
  <c r="AS33" i="9"/>
  <c r="S72" i="3"/>
  <c r="AI72" i="3"/>
  <c r="AD72" i="3"/>
  <c r="U72" i="3"/>
  <c r="AK72" i="3"/>
  <c r="Z72" i="3"/>
  <c r="V72" i="3"/>
  <c r="X72" i="3"/>
  <c r="AC72" i="3"/>
  <c r="AH72" i="3"/>
  <c r="AJ72" i="3"/>
  <c r="AE72" i="3"/>
  <c r="T72" i="3"/>
  <c r="AA72" i="3"/>
  <c r="W72" i="3"/>
  <c r="R72" i="3"/>
  <c r="Y72" i="3"/>
  <c r="Q72" i="3"/>
  <c r="AB72" i="3"/>
  <c r="AF72" i="3"/>
  <c r="AG72" i="3"/>
  <c r="P72" i="3"/>
  <c r="AN58" i="9"/>
  <c r="X58" i="9"/>
  <c r="AS58" i="9"/>
  <c r="AM58" i="9"/>
  <c r="AI58" i="9"/>
  <c r="AB58" i="9"/>
  <c r="AC58" i="9"/>
  <c r="AH58" i="9"/>
  <c r="AK58" i="9"/>
  <c r="AJ58" i="9"/>
  <c r="AR58" i="9"/>
  <c r="Z58" i="9"/>
  <c r="AO58" i="9"/>
  <c r="AA58" i="9"/>
  <c r="AP58" i="9"/>
  <c r="AQ58" i="9"/>
  <c r="AE58" i="9"/>
  <c r="AL58" i="9"/>
  <c r="AF58" i="9"/>
  <c r="Y58" i="9"/>
  <c r="AD58" i="9"/>
  <c r="AG58" i="9"/>
  <c r="AL73" i="9"/>
  <c r="AE73" i="9"/>
  <c r="AK73" i="9"/>
  <c r="AR73" i="9"/>
  <c r="AB73" i="9"/>
  <c r="AA73" i="9"/>
  <c r="AM73" i="9"/>
  <c r="AS73" i="9"/>
  <c r="Y73" i="9"/>
  <c r="X73" i="9"/>
  <c r="AH73" i="9"/>
  <c r="AF73" i="9"/>
  <c r="AP73" i="9"/>
  <c r="AO73" i="9"/>
  <c r="AN73" i="9"/>
  <c r="AQ73" i="9"/>
  <c r="Z73" i="9"/>
  <c r="AD73" i="9"/>
  <c r="AG73" i="9"/>
  <c r="AJ73" i="9"/>
  <c r="AI73" i="9"/>
  <c r="AC73" i="9"/>
  <c r="AO61" i="9"/>
  <c r="Y61" i="9"/>
  <c r="Z61" i="9"/>
  <c r="X61" i="9"/>
  <c r="AB61" i="9"/>
  <c r="AR61" i="9"/>
  <c r="AG61" i="9"/>
  <c r="AJ61" i="9"/>
  <c r="AI61" i="9"/>
  <c r="AP61" i="9"/>
  <c r="AM61" i="9"/>
  <c r="AE61" i="9"/>
  <c r="AH61" i="9"/>
  <c r="AF61" i="9"/>
  <c r="AS61" i="9"/>
  <c r="AN61" i="9"/>
  <c r="AQ61" i="9"/>
  <c r="AK61" i="9"/>
  <c r="AD61" i="9"/>
  <c r="AA61" i="9"/>
  <c r="AL61" i="9"/>
  <c r="AC61" i="9"/>
  <c r="AF75" i="3"/>
  <c r="AB75" i="3"/>
  <c r="AD75" i="3"/>
  <c r="S75" i="3"/>
  <c r="AJ75" i="3"/>
  <c r="AA75" i="3"/>
  <c r="Q75" i="3"/>
  <c r="P75" i="3"/>
  <c r="X75" i="3"/>
  <c r="R75" i="3"/>
  <c r="AC75" i="3"/>
  <c r="W75" i="3"/>
  <c r="AI75" i="3"/>
  <c r="Y75" i="3"/>
  <c r="AK75" i="3"/>
  <c r="AG75" i="3"/>
  <c r="AE75" i="3"/>
  <c r="T75" i="3"/>
  <c r="AH75" i="3"/>
  <c r="Z75" i="3"/>
  <c r="V75" i="3"/>
  <c r="U75" i="3"/>
  <c r="AA86" i="3"/>
  <c r="AG86" i="3"/>
  <c r="W86" i="3"/>
  <c r="AH86" i="3"/>
  <c r="AC86" i="3"/>
  <c r="Z86" i="3"/>
  <c r="AD86" i="3"/>
  <c r="U86" i="3"/>
  <c r="T86" i="3"/>
  <c r="AB86" i="3"/>
  <c r="S86" i="3"/>
  <c r="V86" i="3"/>
  <c r="AK86" i="3"/>
  <c r="X86" i="3"/>
  <c r="P86" i="3"/>
  <c r="R86" i="3"/>
  <c r="Q86" i="3"/>
  <c r="Y86" i="3"/>
  <c r="AF86" i="3"/>
  <c r="AI86" i="3"/>
  <c r="AJ86" i="3"/>
  <c r="AE86" i="3"/>
  <c r="T29" i="3"/>
  <c r="AI29" i="3"/>
  <c r="Y29" i="3"/>
  <c r="AB29" i="3"/>
  <c r="AJ29" i="3"/>
  <c r="AC29" i="3"/>
  <c r="Z29" i="3"/>
  <c r="U29" i="3"/>
  <c r="Q29" i="3"/>
  <c r="X29" i="3"/>
  <c r="S29" i="3"/>
  <c r="AF29" i="3"/>
  <c r="V29" i="3"/>
  <c r="W29" i="3"/>
  <c r="AD29" i="3"/>
  <c r="AK29" i="3"/>
  <c r="AE29" i="3"/>
  <c r="AH29" i="3"/>
  <c r="AA29" i="3"/>
  <c r="P29" i="3"/>
  <c r="R29" i="3"/>
  <c r="AG29" i="3"/>
  <c r="Z85" i="3"/>
  <c r="AC85" i="3"/>
  <c r="AH85" i="3"/>
  <c r="AB85" i="3"/>
  <c r="W85" i="3"/>
  <c r="AJ85" i="3"/>
  <c r="AF85" i="3"/>
  <c r="AG85" i="3"/>
  <c r="X85" i="3"/>
  <c r="AD85" i="3"/>
  <c r="Y85" i="3"/>
  <c r="P85" i="3"/>
  <c r="AA85" i="3"/>
  <c r="U85" i="3"/>
  <c r="Q85" i="3"/>
  <c r="V85" i="3"/>
  <c r="S85" i="3"/>
  <c r="AK85" i="3"/>
  <c r="T85" i="3"/>
  <c r="AI85" i="3"/>
  <c r="R85" i="3"/>
  <c r="AE85" i="3"/>
  <c r="AK92" i="3"/>
  <c r="X92" i="3"/>
  <c r="AG92" i="3"/>
  <c r="Y92" i="3"/>
  <c r="T92" i="3"/>
  <c r="AI92" i="3"/>
  <c r="AE92" i="3"/>
  <c r="AH92" i="3"/>
  <c r="V92" i="3"/>
  <c r="W92" i="3"/>
  <c r="AJ92" i="3"/>
  <c r="S92" i="3"/>
  <c r="AC92" i="3"/>
  <c r="AD92" i="3"/>
  <c r="AF92" i="3"/>
  <c r="AA92" i="3"/>
  <c r="AB92" i="3"/>
  <c r="Q92" i="3"/>
  <c r="P92" i="3"/>
  <c r="U92" i="3"/>
  <c r="R92" i="3"/>
  <c r="Z92" i="3"/>
  <c r="Z16" i="3"/>
  <c r="AJ16" i="3"/>
  <c r="W16" i="3"/>
  <c r="AD16" i="3"/>
  <c r="AI16" i="3"/>
  <c r="Q16" i="3"/>
  <c r="S16" i="3"/>
  <c r="Y16" i="3"/>
  <c r="U16" i="3"/>
  <c r="X16" i="3"/>
  <c r="AE16" i="3"/>
  <c r="AH16" i="3"/>
  <c r="AC16" i="3"/>
  <c r="AB16" i="3"/>
  <c r="AA16" i="3"/>
  <c r="T16" i="3"/>
  <c r="AG16" i="3"/>
  <c r="AF16" i="3"/>
  <c r="AK16" i="3"/>
  <c r="R16" i="3"/>
  <c r="V16" i="3"/>
  <c r="P16" i="3"/>
  <c r="AH69" i="9"/>
  <c r="AE69" i="9"/>
  <c r="AP69" i="9"/>
  <c r="AG69" i="9"/>
  <c r="AN69" i="9"/>
  <c r="X69" i="9"/>
  <c r="AM69" i="9"/>
  <c r="AO69" i="9"/>
  <c r="AR69" i="9"/>
  <c r="AQ69" i="9"/>
  <c r="AL69" i="9"/>
  <c r="AC69" i="9"/>
  <c r="AS69" i="9"/>
  <c r="AB69" i="9"/>
  <c r="AK69" i="9"/>
  <c r="AJ69" i="9"/>
  <c r="AI69" i="9"/>
  <c r="Z69" i="9"/>
  <c r="AF69" i="9"/>
  <c r="AA69" i="9"/>
  <c r="Y69" i="9"/>
  <c r="AD69" i="9"/>
  <c r="AG8" i="3"/>
  <c r="R8" i="3"/>
  <c r="AA8" i="3"/>
  <c r="AH8" i="3"/>
  <c r="AF8" i="3"/>
  <c r="AD8" i="3"/>
  <c r="T8" i="3"/>
  <c r="U8" i="3"/>
  <c r="AC8" i="3"/>
  <c r="Y8" i="3"/>
  <c r="AE8" i="3"/>
  <c r="AK8" i="3"/>
  <c r="S8" i="3"/>
  <c r="W8" i="3"/>
  <c r="AI8" i="3"/>
  <c r="P8" i="3"/>
  <c r="AJ8" i="3"/>
  <c r="Z8" i="3"/>
  <c r="V8" i="3"/>
  <c r="Q8" i="3"/>
  <c r="AB8" i="3"/>
  <c r="X8" i="3"/>
  <c r="AA21" i="3"/>
  <c r="AD21" i="3"/>
  <c r="W21" i="3"/>
  <c r="AJ21" i="3"/>
  <c r="AC21" i="3"/>
  <c r="P21" i="3"/>
  <c r="S21" i="3"/>
  <c r="AF21" i="3"/>
  <c r="T21" i="3"/>
  <c r="AH21" i="3"/>
  <c r="AB21" i="3"/>
  <c r="U21" i="3"/>
  <c r="R21" i="3"/>
  <c r="AE21" i="3"/>
  <c r="AI21" i="3"/>
  <c r="Z21" i="3"/>
  <c r="V21" i="3"/>
  <c r="Q21" i="3"/>
  <c r="X21" i="3"/>
  <c r="AK21" i="3"/>
  <c r="Y21" i="3"/>
  <c r="AG21" i="3"/>
  <c r="Q35" i="3"/>
  <c r="T35" i="3"/>
  <c r="AE35" i="3"/>
  <c r="AC35" i="3"/>
  <c r="S35" i="3"/>
  <c r="AH35" i="3"/>
  <c r="AJ35" i="3"/>
  <c r="Z35" i="3"/>
  <c r="AF35" i="3"/>
  <c r="W35" i="3"/>
  <c r="AB35" i="3"/>
  <c r="AD35" i="3"/>
  <c r="Y35" i="3"/>
  <c r="AA35" i="3"/>
  <c r="R35" i="3"/>
  <c r="U35" i="3"/>
  <c r="AI35" i="3"/>
  <c r="AK35" i="3"/>
  <c r="V35" i="3"/>
  <c r="AG35" i="3"/>
  <c r="X35" i="3"/>
  <c r="P35" i="3"/>
  <c r="AQ68" i="9"/>
  <c r="AR68" i="9"/>
  <c r="AL68" i="9"/>
  <c r="AG68" i="9"/>
  <c r="AB68" i="9"/>
  <c r="AS68" i="9"/>
  <c r="AK68" i="9"/>
  <c r="AD68" i="9"/>
  <c r="AN68" i="9"/>
  <c r="AC68" i="9"/>
  <c r="AJ68" i="9"/>
  <c r="Z68" i="9"/>
  <c r="AH68" i="9"/>
  <c r="AP68" i="9"/>
  <c r="Y68" i="9"/>
  <c r="AF68" i="9"/>
  <c r="AO68" i="9"/>
  <c r="X68" i="9"/>
  <c r="AI68" i="9"/>
  <c r="AA68" i="9"/>
  <c r="AM68" i="9"/>
  <c r="AE68" i="9"/>
  <c r="AB69" i="3"/>
  <c r="T69" i="3"/>
  <c r="AJ69" i="3"/>
  <c r="S69" i="3"/>
  <c r="AF69" i="3"/>
  <c r="Q69" i="3"/>
  <c r="Z69" i="3"/>
  <c r="X69" i="3"/>
  <c r="R69" i="3"/>
  <c r="AK69" i="3"/>
  <c r="AG69" i="3"/>
  <c r="AD69" i="3"/>
  <c r="W69" i="3"/>
  <c r="V69" i="3"/>
  <c r="AH69" i="3"/>
  <c r="U69" i="3"/>
  <c r="AI69" i="3"/>
  <c r="AA69" i="3"/>
  <c r="AE69" i="3"/>
  <c r="P69" i="3"/>
  <c r="Y69" i="3"/>
  <c r="AC69" i="3"/>
  <c r="AF7" i="3"/>
  <c r="AH7" i="3"/>
  <c r="P7" i="3"/>
  <c r="AG7" i="3"/>
  <c r="AD7" i="3"/>
  <c r="T7" i="3"/>
  <c r="AK7" i="3"/>
  <c r="AE7" i="3"/>
  <c r="AJ7" i="3"/>
  <c r="AA7" i="3"/>
  <c r="R7" i="3"/>
  <c r="V7" i="3"/>
  <c r="Q7" i="3"/>
  <c r="AB7" i="3"/>
  <c r="X7" i="3"/>
  <c r="AI7" i="3"/>
  <c r="U7" i="3"/>
  <c r="Y7" i="3"/>
  <c r="AC7" i="3"/>
  <c r="S7" i="3"/>
  <c r="W7" i="3"/>
  <c r="Z7" i="3"/>
  <c r="AI93" i="3"/>
  <c r="AC93" i="3"/>
  <c r="AJ93" i="3"/>
  <c r="AF93" i="3"/>
  <c r="AK93" i="3"/>
  <c r="V93" i="3"/>
  <c r="AB93" i="3"/>
  <c r="Z93" i="3"/>
  <c r="S93" i="3"/>
  <c r="X93" i="3"/>
  <c r="AE93" i="3"/>
  <c r="P93" i="3"/>
  <c r="W93" i="3"/>
  <c r="R93" i="3"/>
  <c r="T93" i="3"/>
  <c r="U93" i="3"/>
  <c r="AD93" i="3"/>
  <c r="Q93" i="3"/>
  <c r="AH93" i="3"/>
  <c r="Y93" i="3"/>
  <c r="AA93" i="3"/>
  <c r="AG93" i="3"/>
  <c r="AP56" i="9"/>
  <c r="AE56" i="9"/>
  <c r="AL56" i="9"/>
  <c r="Z56" i="9"/>
  <c r="AK56" i="9"/>
  <c r="AG56" i="9"/>
  <c r="AA56" i="9"/>
  <c r="AQ56" i="9"/>
  <c r="AF56" i="9"/>
  <c r="AH56" i="9"/>
  <c r="Y56" i="9"/>
  <c r="AR56" i="9"/>
  <c r="X56" i="9"/>
  <c r="AO56" i="9"/>
  <c r="AS56" i="9"/>
  <c r="AN56" i="9"/>
  <c r="AC56" i="9"/>
  <c r="AJ56" i="9"/>
  <c r="AM56" i="9"/>
  <c r="AD56" i="9"/>
  <c r="AB56" i="9"/>
  <c r="AI56" i="9"/>
  <c r="AM64" i="9"/>
  <c r="AC64" i="9"/>
  <c r="AK64" i="9"/>
  <c r="Z64" i="9"/>
  <c r="AG64" i="9"/>
  <c r="AQ64" i="9"/>
  <c r="AA64" i="9"/>
  <c r="AP64" i="9"/>
  <c r="AH64" i="9"/>
  <c r="AJ64" i="9"/>
  <c r="AO64" i="9"/>
  <c r="AE64" i="9"/>
  <c r="AN64" i="9"/>
  <c r="AI64" i="9"/>
  <c r="AS64" i="9"/>
  <c r="Y64" i="9"/>
  <c r="AR64" i="9"/>
  <c r="AL64" i="9"/>
  <c r="AF64" i="9"/>
  <c r="AD64" i="9"/>
  <c r="AB64" i="9"/>
  <c r="X64" i="9"/>
  <c r="AL65" i="9"/>
  <c r="AE65" i="9"/>
  <c r="X65" i="9"/>
  <c r="AQ65" i="9"/>
  <c r="AI65" i="9"/>
  <c r="Z65" i="9"/>
  <c r="AJ65" i="9"/>
  <c r="AF65" i="9"/>
  <c r="AP65" i="9"/>
  <c r="AD65" i="9"/>
  <c r="AN65" i="9"/>
  <c r="AA65" i="9"/>
  <c r="AS65" i="9"/>
  <c r="AC65" i="9"/>
  <c r="AM65" i="9"/>
  <c r="AK65" i="9"/>
  <c r="AO65" i="9"/>
  <c r="Y65" i="9"/>
  <c r="AR65" i="9"/>
  <c r="AB65" i="9"/>
  <c r="AG65" i="9"/>
  <c r="AH65" i="9"/>
  <c r="AQ53" i="9"/>
  <c r="AF53" i="9"/>
  <c r="AG53" i="9"/>
  <c r="AJ53" i="9"/>
  <c r="AI53" i="9"/>
  <c r="AH53" i="9"/>
  <c r="AO53" i="9"/>
  <c r="Y53" i="9"/>
  <c r="Z53" i="9"/>
  <c r="X53" i="9"/>
  <c r="AA53" i="9"/>
  <c r="AS53" i="9"/>
  <c r="AE53" i="9"/>
  <c r="AR53" i="9"/>
  <c r="AB53" i="9"/>
  <c r="AN53" i="9"/>
  <c r="AM53" i="9"/>
  <c r="AP53" i="9"/>
  <c r="AK53" i="9"/>
  <c r="AD53" i="9"/>
  <c r="AC53" i="9"/>
  <c r="AL53" i="9"/>
  <c r="AF22" i="3"/>
  <c r="S22" i="3"/>
  <c r="AD22" i="3"/>
  <c r="W22" i="3"/>
  <c r="AA22" i="3"/>
  <c r="R22" i="3"/>
  <c r="Z22" i="3"/>
  <c r="AH22" i="3"/>
  <c r="P22" i="3"/>
  <c r="AI22" i="3"/>
  <c r="AC22" i="3"/>
  <c r="AG22" i="3"/>
  <c r="AK22" i="3"/>
  <c r="U22" i="3"/>
  <c r="T22" i="3"/>
  <c r="AB22" i="3"/>
  <c r="X22" i="3"/>
  <c r="Y22" i="3"/>
  <c r="AE22" i="3"/>
  <c r="AJ22" i="3"/>
  <c r="V22" i="3"/>
  <c r="Q22" i="3"/>
  <c r="R20" i="3"/>
  <c r="AI20" i="3"/>
  <c r="AF20" i="3"/>
  <c r="AK20" i="3"/>
  <c r="AD20" i="3"/>
  <c r="AE20" i="3"/>
  <c r="AJ20" i="3"/>
  <c r="T20" i="3"/>
  <c r="X20" i="3"/>
  <c r="Q20" i="3"/>
  <c r="AG20" i="3"/>
  <c r="Y20" i="3"/>
  <c r="S20" i="3"/>
  <c r="V20" i="3"/>
  <c r="AH20" i="3"/>
  <c r="Z20" i="3"/>
  <c r="AC20" i="3"/>
  <c r="AB20" i="3"/>
  <c r="AA20" i="3"/>
  <c r="W20" i="3"/>
  <c r="U20" i="3"/>
  <c r="P20" i="3"/>
  <c r="AF27" i="3"/>
  <c r="W27" i="3"/>
  <c r="AI27" i="3"/>
  <c r="P27" i="3"/>
  <c r="AH27" i="3"/>
  <c r="AD27" i="3"/>
  <c r="V27" i="3"/>
  <c r="AC27" i="3"/>
  <c r="R27" i="3"/>
  <c r="AJ27" i="3"/>
  <c r="AA27" i="3"/>
  <c r="T27" i="3"/>
  <c r="S27" i="3"/>
  <c r="U27" i="3"/>
  <c r="AE27" i="3"/>
  <c r="AB27" i="3"/>
  <c r="Q27" i="3"/>
  <c r="AK27" i="3"/>
  <c r="X27" i="3"/>
  <c r="AG27" i="3"/>
  <c r="Y27" i="3"/>
  <c r="Z27" i="3"/>
  <c r="AE28" i="3"/>
  <c r="Z28" i="3"/>
  <c r="AB28" i="3"/>
  <c r="AK28" i="3"/>
  <c r="R28" i="3"/>
  <c r="T28" i="3"/>
  <c r="X28" i="3"/>
  <c r="AH28" i="3"/>
  <c r="P28" i="3"/>
  <c r="Y28" i="3"/>
  <c r="U28" i="3"/>
  <c r="AA28" i="3"/>
  <c r="AG28" i="3"/>
  <c r="S28" i="3"/>
  <c r="V28" i="3"/>
  <c r="AJ28" i="3"/>
  <c r="AD28" i="3"/>
  <c r="Q28" i="3"/>
  <c r="AC28" i="3"/>
  <c r="AI28" i="3"/>
  <c r="W28" i="3"/>
  <c r="AF28" i="3"/>
  <c r="V53" i="3"/>
  <c r="AC53" i="3"/>
  <c r="R53" i="3"/>
  <c r="AH53" i="3"/>
  <c r="AA53" i="3"/>
  <c r="AE53" i="3"/>
  <c r="AJ53" i="3"/>
  <c r="Z53" i="3"/>
  <c r="P53" i="3"/>
  <c r="U53" i="3"/>
  <c r="W53" i="3"/>
  <c r="T53" i="3"/>
  <c r="X53" i="3"/>
  <c r="Y53" i="3"/>
  <c r="AB53" i="3"/>
  <c r="AG53" i="3"/>
  <c r="AD53" i="3"/>
  <c r="AF53" i="3"/>
  <c r="Q53" i="3"/>
  <c r="AK53" i="3"/>
  <c r="S53" i="3"/>
  <c r="AI53" i="3"/>
  <c r="AJ65" i="3"/>
  <c r="AD65" i="3"/>
  <c r="AF65" i="3"/>
  <c r="AE65" i="3"/>
  <c r="AA65" i="3"/>
  <c r="AG65" i="3"/>
  <c r="Q65" i="3"/>
  <c r="AB65" i="3"/>
  <c r="Y65" i="3"/>
  <c r="Z65" i="3"/>
  <c r="P65" i="3"/>
  <c r="AK65" i="3"/>
  <c r="AH65" i="3"/>
  <c r="S65" i="3"/>
  <c r="AC65" i="3"/>
  <c r="X65" i="3"/>
  <c r="U65" i="3"/>
  <c r="R65" i="3"/>
  <c r="V65" i="3"/>
  <c r="W65" i="3"/>
  <c r="T65" i="3"/>
  <c r="AI65" i="3"/>
  <c r="S74" i="3"/>
  <c r="P74" i="3"/>
  <c r="AI74" i="3"/>
  <c r="V74" i="3"/>
  <c r="AH74" i="3"/>
  <c r="Z74" i="3"/>
  <c r="AC74" i="3"/>
  <c r="AE74" i="3"/>
  <c r="AF74" i="3"/>
  <c r="Q74" i="3"/>
  <c r="R74" i="3"/>
  <c r="T74" i="3"/>
  <c r="AJ74" i="3"/>
  <c r="AB74" i="3"/>
  <c r="Y74" i="3"/>
  <c r="AA74" i="3"/>
  <c r="AG74" i="3"/>
  <c r="W74" i="3"/>
  <c r="X74" i="3"/>
  <c r="AK74" i="3"/>
  <c r="U74" i="3"/>
  <c r="AD74" i="3"/>
  <c r="AF84" i="3"/>
  <c r="Z84" i="3"/>
  <c r="W84" i="3"/>
  <c r="AH84" i="3"/>
  <c r="R84" i="3"/>
  <c r="AG84" i="3"/>
  <c r="AD84" i="3"/>
  <c r="AB84" i="3"/>
  <c r="AC84" i="3"/>
  <c r="AI84" i="3"/>
  <c r="AK84" i="3"/>
  <c r="AJ84" i="3"/>
  <c r="AE84" i="3"/>
  <c r="Q84" i="3"/>
  <c r="U84" i="3"/>
  <c r="V84" i="3"/>
  <c r="AA84" i="3"/>
  <c r="P84" i="3"/>
  <c r="Y84" i="3"/>
  <c r="X84" i="3"/>
  <c r="T84" i="3"/>
  <c r="S84" i="3"/>
  <c r="Z79" i="3"/>
  <c r="AI79" i="3"/>
  <c r="AF79" i="3"/>
  <c r="AH79" i="3"/>
  <c r="T79" i="3"/>
  <c r="S79" i="3"/>
  <c r="X79" i="3"/>
  <c r="AE79" i="3"/>
  <c r="AK79" i="3"/>
  <c r="R79" i="3"/>
  <c r="AD79" i="3"/>
  <c r="AG79" i="3"/>
  <c r="AJ79" i="3"/>
  <c r="W79" i="3"/>
  <c r="U79" i="3"/>
  <c r="P79" i="3"/>
  <c r="Q79" i="3"/>
  <c r="AA79" i="3"/>
  <c r="V79" i="3"/>
  <c r="AC79" i="3"/>
  <c r="Y79" i="3"/>
  <c r="AB79" i="3"/>
  <c r="R54" i="3"/>
  <c r="Q54" i="3"/>
  <c r="Z54" i="3"/>
  <c r="AH54" i="3"/>
  <c r="U54" i="3"/>
  <c r="AD54" i="3"/>
  <c r="AI54" i="3"/>
  <c r="AG54" i="3"/>
  <c r="AF54" i="3"/>
  <c r="T54" i="3"/>
  <c r="P54" i="3"/>
  <c r="AC54" i="3"/>
  <c r="AJ54" i="3"/>
  <c r="AA54" i="3"/>
  <c r="AK54" i="3"/>
  <c r="S54" i="3"/>
  <c r="X54" i="3"/>
  <c r="Y54" i="3"/>
  <c r="V54" i="3"/>
  <c r="AB54" i="3"/>
  <c r="AE54" i="3"/>
  <c r="W54" i="3"/>
  <c r="V77" i="3"/>
  <c r="X77" i="3"/>
  <c r="U77" i="3"/>
  <c r="AB77" i="3"/>
  <c r="Z77" i="3"/>
  <c r="W77" i="3"/>
  <c r="AD77" i="3"/>
  <c r="Y77" i="3"/>
  <c r="P77" i="3"/>
  <c r="AH77" i="3"/>
  <c r="AI77" i="3"/>
  <c r="AA77" i="3"/>
  <c r="Q77" i="3"/>
  <c r="AE77" i="3"/>
  <c r="R77" i="3"/>
  <c r="AJ77" i="3"/>
  <c r="T77" i="3"/>
  <c r="S77" i="3"/>
  <c r="AF77" i="3"/>
  <c r="AC77" i="3"/>
  <c r="AK77" i="3"/>
  <c r="AG77" i="3"/>
  <c r="X90" i="3"/>
  <c r="AK90" i="3"/>
  <c r="V90" i="3"/>
  <c r="Y90" i="3"/>
  <c r="S90" i="3"/>
  <c r="AA90" i="3"/>
  <c r="AI90" i="3"/>
  <c r="AD90" i="3"/>
  <c r="W90" i="3"/>
  <c r="AH90" i="3"/>
  <c r="T90" i="3"/>
  <c r="U90" i="3"/>
  <c r="AC90" i="3"/>
  <c r="AF90" i="3"/>
  <c r="AE90" i="3"/>
  <c r="AG90" i="3"/>
  <c r="AJ90" i="3"/>
  <c r="R90" i="3"/>
  <c r="AB90" i="3"/>
  <c r="P90" i="3"/>
  <c r="Z90" i="3"/>
  <c r="Q90" i="3"/>
  <c r="X83" i="3"/>
  <c r="V83" i="3"/>
  <c r="P83" i="3"/>
  <c r="AG83" i="3"/>
  <c r="W83" i="3"/>
  <c r="AH83" i="3"/>
  <c r="T83" i="3"/>
  <c r="Q83" i="3"/>
  <c r="Z83" i="3"/>
  <c r="S83" i="3"/>
  <c r="AA83" i="3"/>
  <c r="AF83" i="3"/>
  <c r="AD83" i="3"/>
  <c r="AE83" i="3"/>
  <c r="Y83" i="3"/>
  <c r="U83" i="3"/>
  <c r="R83" i="3"/>
  <c r="AC83" i="3"/>
  <c r="AJ83" i="3"/>
  <c r="AK83" i="3"/>
  <c r="AB83" i="3"/>
  <c r="AI83" i="3"/>
  <c r="AH71" i="3"/>
  <c r="Z71" i="3"/>
  <c r="AF71" i="3"/>
  <c r="AJ71" i="3"/>
  <c r="AC71" i="3"/>
  <c r="X71" i="3"/>
  <c r="P71" i="3"/>
  <c r="S71" i="3"/>
  <c r="W71" i="3"/>
  <c r="AB71" i="3"/>
  <c r="AI71" i="3"/>
  <c r="T71" i="3"/>
  <c r="V71" i="3"/>
  <c r="AA71" i="3"/>
  <c r="Q71" i="3"/>
  <c r="AG71" i="3"/>
  <c r="AK71" i="3"/>
  <c r="U71" i="3"/>
  <c r="AE71" i="3"/>
  <c r="AD71" i="3"/>
  <c r="R71" i="3"/>
  <c r="Y71" i="3"/>
  <c r="AQ71" i="9"/>
  <c r="AS71" i="9"/>
  <c r="AK71" i="9"/>
  <c r="AC71" i="9"/>
  <c r="AR71" i="9"/>
  <c r="AJ71" i="9"/>
  <c r="AB71" i="9"/>
  <c r="AF71" i="9"/>
  <c r="X71" i="9"/>
  <c r="AO71" i="9"/>
  <c r="AG71" i="9"/>
  <c r="AN71" i="9"/>
  <c r="AH71" i="9"/>
  <c r="AI71" i="9"/>
  <c r="AP71" i="9"/>
  <c r="AA71" i="9"/>
  <c r="Y71" i="9"/>
  <c r="AL71" i="9"/>
  <c r="AM71" i="9"/>
  <c r="Z71" i="9"/>
  <c r="AD71" i="9"/>
  <c r="AE71" i="9"/>
  <c r="AK4" i="3"/>
  <c r="P4" i="3"/>
  <c r="AB4" i="3"/>
  <c r="S4" i="3"/>
  <c r="U4" i="3"/>
  <c r="AD4" i="3"/>
  <c r="AE4" i="3"/>
  <c r="V4" i="3"/>
  <c r="T4" i="3"/>
  <c r="AJ4" i="3"/>
  <c r="W4" i="3"/>
  <c r="AC4" i="3"/>
  <c r="Q4" i="3"/>
  <c r="AF4" i="3"/>
  <c r="AG4" i="3"/>
  <c r="Z4" i="3"/>
  <c r="AH4" i="3"/>
  <c r="X4" i="3"/>
  <c r="AI4" i="3"/>
  <c r="Y4" i="3"/>
  <c r="R4" i="3"/>
  <c r="AA4" i="3"/>
  <c r="Q24" i="3"/>
  <c r="AK24" i="3"/>
  <c r="AG24" i="3"/>
  <c r="W24" i="3"/>
  <c r="V24" i="3"/>
  <c r="Z24" i="3"/>
  <c r="AE24" i="3"/>
  <c r="S24" i="3"/>
  <c r="U24" i="3"/>
  <c r="AI24" i="3"/>
  <c r="Y24" i="3"/>
  <c r="AH24" i="3"/>
  <c r="AF24" i="3"/>
  <c r="AA24" i="3"/>
  <c r="AJ24" i="3"/>
  <c r="P24" i="3"/>
  <c r="AB24" i="3"/>
  <c r="R24" i="3"/>
  <c r="AC24" i="3"/>
  <c r="T24" i="3"/>
  <c r="X24" i="3"/>
  <c r="AD24" i="3"/>
  <c r="AJ34" i="9"/>
  <c r="Z34" i="9"/>
  <c r="AL34" i="9"/>
  <c r="AQ34" i="9"/>
  <c r="AE34" i="9"/>
  <c r="AF34" i="9"/>
  <c r="AP34" i="9"/>
  <c r="AA34" i="9"/>
  <c r="AO34" i="9"/>
  <c r="Y34" i="9"/>
  <c r="AR34" i="9"/>
  <c r="AG34" i="9"/>
  <c r="AH34" i="9"/>
  <c r="AK34" i="9"/>
  <c r="AI34" i="9"/>
  <c r="AS34" i="9"/>
  <c r="X34" i="9"/>
  <c r="AM34" i="9"/>
  <c r="AC34" i="9"/>
  <c r="AD34" i="9"/>
  <c r="AB34" i="9"/>
  <c r="AN34" i="9"/>
  <c r="AH15" i="3"/>
  <c r="U15" i="3"/>
  <c r="AG15" i="3"/>
  <c r="V15" i="3"/>
  <c r="Q15" i="3"/>
  <c r="AD15" i="3"/>
  <c r="AF15" i="3"/>
  <c r="AC15" i="3"/>
  <c r="P15" i="3"/>
  <c r="AJ15" i="3"/>
  <c r="AB15" i="3"/>
  <c r="W15" i="3"/>
  <c r="AK15" i="3"/>
  <c r="T15" i="3"/>
  <c r="AE15" i="3"/>
  <c r="AA15" i="3"/>
  <c r="S15" i="3"/>
  <c r="Y15" i="3"/>
  <c r="R15" i="3"/>
  <c r="AI15" i="3"/>
  <c r="Z15" i="3"/>
  <c r="X15" i="3"/>
  <c r="V62" i="3"/>
  <c r="AC62" i="3"/>
  <c r="AK62" i="3"/>
  <c r="U62" i="3"/>
  <c r="AB62" i="3"/>
  <c r="Q62" i="3"/>
  <c r="P62" i="3"/>
  <c r="AG62" i="3"/>
  <c r="AD62" i="3"/>
  <c r="W62" i="3"/>
  <c r="X62" i="3"/>
  <c r="T62" i="3"/>
  <c r="AH62" i="3"/>
  <c r="R62" i="3"/>
  <c r="AI62" i="3"/>
  <c r="AA62" i="3"/>
  <c r="S62" i="3"/>
  <c r="AE62" i="3"/>
  <c r="AJ62" i="3"/>
  <c r="Y62" i="3"/>
  <c r="Z62" i="3"/>
  <c r="AF62" i="3"/>
  <c r="AP45" i="9"/>
  <c r="AE45" i="9"/>
  <c r="AF45" i="9"/>
  <c r="AQ45" i="9"/>
  <c r="AA45" i="9"/>
  <c r="Z45" i="9"/>
  <c r="AL45" i="9"/>
  <c r="AJ45" i="9"/>
  <c r="AO45" i="9"/>
  <c r="Y45" i="9"/>
  <c r="AR45" i="9"/>
  <c r="X45" i="9"/>
  <c r="AS45" i="9"/>
  <c r="AB45" i="9"/>
  <c r="AI45" i="9"/>
  <c r="AC45" i="9"/>
  <c r="AN45" i="9"/>
  <c r="AK45" i="9"/>
  <c r="AH45" i="9"/>
  <c r="AD45" i="9"/>
  <c r="AG45" i="9"/>
  <c r="AM45" i="9"/>
  <c r="AD49" i="3"/>
  <c r="S49" i="3"/>
  <c r="T49" i="3"/>
  <c r="W49" i="3"/>
  <c r="AI49" i="3"/>
  <c r="U49" i="3"/>
  <c r="AE49" i="3"/>
  <c r="R49" i="3"/>
  <c r="P49" i="3"/>
  <c r="Y49" i="3"/>
  <c r="AG49" i="3"/>
  <c r="AA49" i="3"/>
  <c r="AH49" i="3"/>
  <c r="Q49" i="3"/>
  <c r="AF49" i="3"/>
  <c r="V49" i="3"/>
  <c r="Z49" i="3"/>
  <c r="AJ49" i="3"/>
  <c r="X49" i="3"/>
  <c r="AK49" i="3"/>
  <c r="AC49" i="3"/>
  <c r="AB49" i="3"/>
  <c r="AE30" i="3"/>
  <c r="AB30" i="3"/>
  <c r="X30" i="3"/>
  <c r="AK30" i="3"/>
  <c r="W30" i="3"/>
  <c r="S30" i="3"/>
  <c r="AI30" i="3"/>
  <c r="Y30" i="3"/>
  <c r="T30" i="3"/>
  <c r="U30" i="3"/>
  <c r="AC30" i="3"/>
  <c r="Q30" i="3"/>
  <c r="Z30" i="3"/>
  <c r="AH30" i="3"/>
  <c r="V30" i="3"/>
  <c r="R30" i="3"/>
  <c r="AG30" i="3"/>
  <c r="AF30" i="3"/>
  <c r="P30" i="3"/>
  <c r="AJ30" i="3"/>
  <c r="AD30" i="3"/>
  <c r="AQ39" i="9"/>
  <c r="AS39" i="9"/>
  <c r="AN39" i="9"/>
  <c r="AH39" i="9"/>
  <c r="AC39" i="9"/>
  <c r="AP39" i="9"/>
  <c r="AJ39" i="9"/>
  <c r="AB39" i="9"/>
  <c r="AL39" i="9"/>
  <c r="AF39" i="9"/>
  <c r="Y39" i="9"/>
  <c r="AO39" i="9"/>
  <c r="AG39" i="9"/>
  <c r="Z39" i="9"/>
  <c r="AK39" i="9"/>
  <c r="AD39" i="9"/>
  <c r="AR39" i="9"/>
  <c r="X39" i="9"/>
  <c r="AA39" i="9"/>
  <c r="AI39" i="9"/>
  <c r="AE39" i="9"/>
  <c r="AM39" i="9"/>
  <c r="AN40" i="9"/>
  <c r="X40" i="9"/>
  <c r="AA40" i="9"/>
  <c r="Z40" i="9"/>
  <c r="AM40" i="9"/>
  <c r="AF40" i="9"/>
  <c r="AL40" i="9"/>
  <c r="AK40" i="9"/>
  <c r="AS40" i="9"/>
  <c r="AQ40" i="9"/>
  <c r="AH40" i="9"/>
  <c r="AG40" i="9"/>
  <c r="AC40" i="9"/>
  <c r="AI40" i="9"/>
  <c r="AD40" i="9"/>
  <c r="AB40" i="9"/>
  <c r="AR40" i="9"/>
  <c r="AP40" i="9"/>
  <c r="AO40" i="9"/>
  <c r="AJ40" i="9"/>
  <c r="AE40" i="9"/>
  <c r="Y40" i="9"/>
  <c r="AL48" i="9"/>
  <c r="AA48" i="9"/>
  <c r="AQ48" i="9"/>
  <c r="AE48" i="9"/>
  <c r="AG48" i="9"/>
  <c r="Z48" i="9"/>
  <c r="AP48" i="9"/>
  <c r="AK48" i="9"/>
  <c r="AJ48" i="9"/>
  <c r="AC48" i="9"/>
  <c r="AO48" i="9"/>
  <c r="AF48" i="9"/>
  <c r="AM48" i="9"/>
  <c r="AD48" i="9"/>
  <c r="AH48" i="9"/>
  <c r="AB48" i="9"/>
  <c r="AS48" i="9"/>
  <c r="AI48" i="9"/>
  <c r="AR48" i="9"/>
  <c r="X48" i="9"/>
  <c r="AN48" i="9"/>
  <c r="Y48" i="9"/>
  <c r="AR76" i="9"/>
  <c r="AP76" i="9"/>
  <c r="AH76" i="9"/>
  <c r="Z76" i="9"/>
  <c r="AO76" i="9"/>
  <c r="AG76" i="9"/>
  <c r="Y76" i="9"/>
  <c r="AD76" i="9"/>
  <c r="AL76" i="9"/>
  <c r="AK76" i="9"/>
  <c r="AC76" i="9"/>
  <c r="AS76" i="9"/>
  <c r="AA76" i="9"/>
  <c r="AQ76" i="9"/>
  <c r="AF76" i="9"/>
  <c r="X76" i="9"/>
  <c r="AE76" i="9"/>
  <c r="AJ76" i="9"/>
  <c r="AI76" i="9"/>
  <c r="AN76" i="9"/>
  <c r="AM76" i="9"/>
  <c r="AB76" i="9"/>
  <c r="AI66" i="9"/>
  <c r="AC66" i="9"/>
  <c r="AR66" i="9"/>
  <c r="AH66" i="9"/>
  <c r="AK66" i="9"/>
  <c r="AG66" i="9"/>
  <c r="AE66" i="9"/>
  <c r="AP66" i="9"/>
  <c r="Z66" i="9"/>
  <c r="AA66" i="9"/>
  <c r="AS66" i="9"/>
  <c r="AJ66" i="9"/>
  <c r="AF66" i="9"/>
  <c r="X66" i="9"/>
  <c r="AO66" i="9"/>
  <c r="AL66" i="9"/>
  <c r="Y66" i="9"/>
  <c r="AN66" i="9"/>
  <c r="AD66" i="9"/>
  <c r="AM66" i="9"/>
  <c r="AQ66" i="9"/>
  <c r="AB66" i="9"/>
  <c r="AE41" i="3"/>
  <c r="AA41" i="3"/>
  <c r="Z41" i="3"/>
  <c r="V41" i="3"/>
  <c r="X41" i="3"/>
  <c r="Q41" i="3"/>
  <c r="Y41" i="3"/>
  <c r="R41" i="3"/>
  <c r="AK41" i="3"/>
  <c r="W41" i="3"/>
  <c r="P41" i="3"/>
  <c r="AC41" i="3"/>
  <c r="AD41" i="3"/>
  <c r="AF41" i="3"/>
  <c r="S41" i="3"/>
  <c r="T41" i="3"/>
  <c r="AH41" i="3"/>
  <c r="AJ41" i="3"/>
  <c r="AB41" i="3"/>
  <c r="AG41" i="3"/>
  <c r="U41" i="3"/>
  <c r="AI41" i="3"/>
  <c r="AK50" i="3"/>
  <c r="AB50" i="3"/>
  <c r="AI50" i="3"/>
  <c r="U50" i="3"/>
  <c r="R50" i="3"/>
  <c r="T50" i="3"/>
  <c r="Q50" i="3"/>
  <c r="Z50" i="3"/>
  <c r="AF50" i="3"/>
  <c r="S50" i="3"/>
  <c r="AD50" i="3"/>
  <c r="AJ50" i="3"/>
  <c r="AE50" i="3"/>
  <c r="W50" i="3"/>
  <c r="AG50" i="3"/>
  <c r="Y50" i="3"/>
  <c r="AA50" i="3"/>
  <c r="V50" i="3"/>
  <c r="AH50" i="3"/>
  <c r="AC50" i="3"/>
  <c r="P50" i="3"/>
  <c r="X50" i="3"/>
  <c r="AP9" i="9"/>
  <c r="AI9" i="9"/>
  <c r="AJ9" i="9"/>
  <c r="AM9" i="9"/>
  <c r="AG9" i="9"/>
  <c r="X9" i="9"/>
  <c r="AR9" i="9"/>
  <c r="AC9" i="9"/>
  <c r="AL9" i="9"/>
  <c r="AN9" i="9"/>
  <c r="AK9" i="9"/>
  <c r="Z9" i="9"/>
  <c r="AF9" i="9"/>
  <c r="AQ9" i="9"/>
  <c r="Y9" i="9"/>
  <c r="AO9" i="9"/>
  <c r="AD9" i="9"/>
  <c r="AE9" i="9"/>
  <c r="AB9" i="9"/>
  <c r="AS9" i="9"/>
  <c r="AH9" i="9"/>
  <c r="AA9" i="9"/>
  <c r="AJ54" i="9"/>
  <c r="Y54" i="9"/>
  <c r="AK54" i="9"/>
  <c r="AE54" i="9"/>
  <c r="AQ54" i="9"/>
  <c r="AA54" i="9"/>
  <c r="AO54" i="9"/>
  <c r="AF54" i="9"/>
  <c r="AP54" i="9"/>
  <c r="Z54" i="9"/>
  <c r="AR54" i="9"/>
  <c r="AC54" i="9"/>
  <c r="AD54" i="9"/>
  <c r="AN54" i="9"/>
  <c r="X54" i="9"/>
  <c r="AM54" i="9"/>
  <c r="AI54" i="9"/>
  <c r="AB54" i="9"/>
  <c r="AS54" i="9"/>
  <c r="AL54" i="9"/>
  <c r="AG54" i="9"/>
  <c r="AH54" i="9"/>
  <c r="AI64" i="3"/>
  <c r="Z64" i="3"/>
  <c r="U64" i="3"/>
  <c r="AK64" i="3"/>
  <c r="X64" i="3"/>
  <c r="AH64" i="3"/>
  <c r="S64" i="3"/>
  <c r="R64" i="3"/>
  <c r="AE64" i="3"/>
  <c r="AD64" i="3"/>
  <c r="Q64" i="3"/>
  <c r="Y64" i="3"/>
  <c r="AB64" i="3"/>
  <c r="AC64" i="3"/>
  <c r="P64" i="3"/>
  <c r="AJ64" i="3"/>
  <c r="AA64" i="3"/>
  <c r="V64" i="3"/>
  <c r="AG64" i="3"/>
  <c r="AF64" i="3"/>
  <c r="W64" i="3"/>
  <c r="T64" i="3"/>
  <c r="P43" i="3"/>
  <c r="AC43" i="3"/>
  <c r="Q43" i="3"/>
  <c r="AH43" i="3"/>
  <c r="T43" i="3"/>
  <c r="R43" i="3"/>
  <c r="AA43" i="3"/>
  <c r="AK43" i="3"/>
  <c r="S43" i="3"/>
  <c r="X43" i="3"/>
  <c r="AJ43" i="3"/>
  <c r="W43" i="3"/>
  <c r="V43" i="3"/>
  <c r="AB43" i="3"/>
  <c r="AF43" i="3"/>
  <c r="AD43" i="3"/>
  <c r="AG43" i="3"/>
  <c r="U43" i="3"/>
  <c r="Z43" i="3"/>
  <c r="Y43" i="3"/>
  <c r="AI43" i="3"/>
  <c r="AE43" i="3"/>
  <c r="AI25" i="3"/>
  <c r="AE25" i="3"/>
  <c r="AB25" i="3"/>
  <c r="AK25" i="3"/>
  <c r="AD25" i="3"/>
  <c r="Z25" i="3"/>
  <c r="Y25" i="3"/>
  <c r="AJ25" i="3"/>
  <c r="S25" i="3"/>
  <c r="AF25" i="3"/>
  <c r="AA25" i="3"/>
  <c r="V25" i="3"/>
  <c r="AC25" i="3"/>
  <c r="AG25" i="3"/>
  <c r="R25" i="3"/>
  <c r="W25" i="3"/>
  <c r="AH25" i="3"/>
  <c r="T25" i="3"/>
  <c r="P25" i="3"/>
  <c r="Q25" i="3"/>
  <c r="X25" i="3"/>
  <c r="U25" i="3"/>
  <c r="AE89" i="3"/>
  <c r="AJ89" i="3"/>
  <c r="Q89" i="3"/>
  <c r="AC89" i="3"/>
  <c r="AF89" i="3"/>
  <c r="AK89" i="3"/>
  <c r="AD89" i="3"/>
  <c r="W89" i="3"/>
  <c r="Y89" i="3"/>
  <c r="Z89" i="3"/>
  <c r="AA89" i="3"/>
  <c r="V89" i="3"/>
  <c r="AB89" i="3"/>
  <c r="R89" i="3"/>
  <c r="S89" i="3"/>
  <c r="AH89" i="3"/>
  <c r="AG89" i="3"/>
  <c r="X89" i="3"/>
  <c r="U89" i="3"/>
  <c r="AI89" i="3"/>
  <c r="P89" i="3"/>
  <c r="T89" i="3"/>
  <c r="P76" i="3"/>
  <c r="X76" i="3"/>
  <c r="AE76" i="3"/>
  <c r="AC76" i="3"/>
  <c r="Z76" i="3"/>
  <c r="AK76" i="3"/>
  <c r="Y76" i="3"/>
  <c r="S76" i="3"/>
  <c r="AD76" i="3"/>
  <c r="Q76" i="3"/>
  <c r="T76" i="3"/>
  <c r="AA76" i="3"/>
  <c r="AG76" i="3"/>
  <c r="U76" i="3"/>
  <c r="AI76" i="3"/>
  <c r="W76" i="3"/>
  <c r="V76" i="3"/>
  <c r="AH76" i="3"/>
  <c r="AF76" i="3"/>
  <c r="AJ76" i="3"/>
  <c r="R76" i="3"/>
  <c r="AB76" i="3"/>
  <c r="AC78" i="3"/>
  <c r="Q78" i="3"/>
  <c r="AK78" i="3"/>
  <c r="AE78" i="3"/>
  <c r="W78" i="3"/>
  <c r="Y78" i="3"/>
  <c r="V78" i="3"/>
  <c r="AD78" i="3"/>
  <c r="R78" i="3"/>
  <c r="T78" i="3"/>
  <c r="X78" i="3"/>
  <c r="AH78" i="3"/>
  <c r="AA78" i="3"/>
  <c r="AF78" i="3"/>
  <c r="U78" i="3"/>
  <c r="AG78" i="3"/>
  <c r="P78" i="3"/>
  <c r="S78" i="3"/>
  <c r="AJ78" i="3"/>
  <c r="Z78" i="3"/>
  <c r="AI78" i="3"/>
  <c r="AB78" i="3"/>
  <c r="AQ43" i="9"/>
  <c r="AR43" i="9"/>
  <c r="AL43" i="9"/>
  <c r="AF43" i="9"/>
  <c r="AP43" i="9"/>
  <c r="AH43" i="9"/>
  <c r="AB43" i="9"/>
  <c r="AS43" i="9"/>
  <c r="AG43" i="9"/>
  <c r="X43" i="9"/>
  <c r="AN43" i="9"/>
  <c r="AC43" i="9"/>
  <c r="AO43" i="9"/>
  <c r="AD43" i="9"/>
  <c r="AK43" i="9"/>
  <c r="Z43" i="9"/>
  <c r="AJ43" i="9"/>
  <c r="AA43" i="9"/>
  <c r="Y43" i="9"/>
  <c r="AE43" i="9"/>
  <c r="AI43" i="9"/>
  <c r="AM43" i="9"/>
  <c r="AL41" i="9"/>
  <c r="AQ41" i="9"/>
  <c r="AF41" i="9"/>
  <c r="AO41" i="9"/>
  <c r="Y41" i="9"/>
  <c r="Z41" i="9"/>
  <c r="X41" i="9"/>
  <c r="AA41" i="9"/>
  <c r="AS41" i="9"/>
  <c r="AP41" i="9"/>
  <c r="AI41" i="9"/>
  <c r="AB41" i="9"/>
  <c r="AJ41" i="9"/>
  <c r="AH41" i="9"/>
  <c r="AC41" i="9"/>
  <c r="AK41" i="9"/>
  <c r="AE41" i="9"/>
  <c r="AR41" i="9"/>
  <c r="AG41" i="9"/>
  <c r="AN41" i="9"/>
  <c r="AM41" i="9"/>
  <c r="AD41" i="9"/>
  <c r="AH63" i="3"/>
  <c r="AK63" i="3"/>
  <c r="AC63" i="3"/>
  <c r="W63" i="3"/>
  <c r="P63" i="3"/>
  <c r="X63" i="3"/>
  <c r="AA63" i="3"/>
  <c r="AG63" i="3"/>
  <c r="AI63" i="3"/>
  <c r="Y63" i="3"/>
  <c r="AE63" i="3"/>
  <c r="AB63" i="3"/>
  <c r="AD63" i="3"/>
  <c r="AJ63" i="3"/>
  <c r="R63" i="3"/>
  <c r="T63" i="3"/>
  <c r="Q63" i="3"/>
  <c r="AF63" i="3"/>
  <c r="U63" i="3"/>
  <c r="V63" i="3"/>
  <c r="Z63" i="3"/>
  <c r="S63" i="3"/>
  <c r="AQ59" i="9"/>
  <c r="AP59" i="9"/>
  <c r="AJ59" i="9"/>
  <c r="AD59" i="9"/>
  <c r="Y59" i="9"/>
  <c r="AR59" i="9"/>
  <c r="AH59" i="9"/>
  <c r="AB59" i="9"/>
  <c r="AN59" i="9"/>
  <c r="AC59" i="9"/>
  <c r="AL59" i="9"/>
  <c r="Z59" i="9"/>
  <c r="AS59" i="9"/>
  <c r="X59" i="9"/>
  <c r="AO59" i="9"/>
  <c r="AG59" i="9"/>
  <c r="AF59" i="9"/>
  <c r="AK59" i="9"/>
  <c r="AA59" i="9"/>
  <c r="AE59" i="9"/>
  <c r="AI59" i="9"/>
  <c r="AM59" i="9"/>
  <c r="AB9" i="3"/>
  <c r="AF9" i="3"/>
  <c r="S9" i="3"/>
  <c r="T9" i="3"/>
  <c r="V9" i="3"/>
  <c r="Z9" i="3"/>
  <c r="AA9" i="3"/>
  <c r="Y9" i="3"/>
  <c r="AI9" i="3"/>
  <c r="AK9" i="3"/>
  <c r="AH9" i="3"/>
  <c r="R9" i="3"/>
  <c r="AC9" i="3"/>
  <c r="W9" i="3"/>
  <c r="AJ9" i="3"/>
  <c r="AE9" i="3"/>
  <c r="U9" i="3"/>
  <c r="Q9" i="3"/>
  <c r="P9" i="3"/>
  <c r="AD9" i="3"/>
  <c r="AG9" i="3"/>
  <c r="X9" i="3"/>
  <c r="AD46" i="3"/>
  <c r="AK46" i="3"/>
  <c r="AF46" i="3"/>
  <c r="AC46" i="3"/>
  <c r="AI46" i="3"/>
  <c r="AH46" i="3"/>
  <c r="T46" i="3"/>
  <c r="S46" i="3"/>
  <c r="P46" i="3"/>
  <c r="U46" i="3"/>
  <c r="Q46" i="3"/>
  <c r="Z46" i="3"/>
  <c r="AG46" i="3"/>
  <c r="AA46" i="3"/>
  <c r="W46" i="3"/>
  <c r="R46" i="3"/>
  <c r="AJ46" i="3"/>
  <c r="X46" i="3"/>
  <c r="AE46" i="3"/>
  <c r="AB46" i="3"/>
  <c r="V46" i="3"/>
  <c r="Y46" i="3"/>
  <c r="U13" i="3"/>
  <c r="W13" i="3"/>
  <c r="X13" i="3"/>
  <c r="Z13" i="3"/>
  <c r="Y13" i="3"/>
  <c r="S13" i="3"/>
  <c r="AK13" i="3"/>
  <c r="AG13" i="3"/>
  <c r="Q13" i="3"/>
  <c r="P13" i="3"/>
  <c r="AI13" i="3"/>
  <c r="AB13" i="3"/>
  <c r="R13" i="3"/>
  <c r="AH13" i="3"/>
  <c r="AJ13" i="3"/>
  <c r="V13" i="3"/>
  <c r="AC13" i="3"/>
  <c r="AE13" i="3"/>
  <c r="AF13" i="3"/>
  <c r="AA13" i="3"/>
  <c r="T13" i="3"/>
  <c r="AD13" i="3"/>
  <c r="AK23" i="3"/>
  <c r="Z23" i="3"/>
  <c r="Q23" i="3"/>
  <c r="AA23" i="3"/>
  <c r="AG23" i="3"/>
  <c r="W23" i="3"/>
  <c r="R23" i="3"/>
  <c r="AE23" i="3"/>
  <c r="AJ23" i="3"/>
  <c r="AF23" i="3"/>
  <c r="T23" i="3"/>
  <c r="P23" i="3"/>
  <c r="X23" i="3"/>
  <c r="V23" i="3"/>
  <c r="Y23" i="3"/>
  <c r="U23" i="3"/>
  <c r="AH23" i="3"/>
  <c r="AC23" i="3"/>
  <c r="AB23" i="3"/>
  <c r="S23" i="3"/>
  <c r="AI23" i="3"/>
  <c r="AD23" i="3"/>
  <c r="AF70" i="9"/>
  <c r="AN70" i="9"/>
  <c r="AE70" i="9"/>
  <c r="AP70" i="9"/>
  <c r="Z70" i="9"/>
  <c r="AG70" i="9"/>
  <c r="AJ70" i="9"/>
  <c r="AI70" i="9"/>
  <c r="AD70" i="9"/>
  <c r="AC70" i="9"/>
  <c r="AM70" i="9"/>
  <c r="AH70" i="9"/>
  <c r="AB70" i="9"/>
  <c r="AS70" i="9"/>
  <c r="Y70" i="9"/>
  <c r="AA70" i="9"/>
  <c r="AL70" i="9"/>
  <c r="AO70" i="9"/>
  <c r="AR70" i="9"/>
  <c r="X70" i="9"/>
  <c r="AK70" i="9"/>
  <c r="AQ70" i="9"/>
  <c r="AN57" i="9"/>
  <c r="AF57" i="9"/>
  <c r="Z57" i="9"/>
  <c r="AJ57" i="9"/>
  <c r="AA57" i="9"/>
  <c r="AP57" i="9"/>
  <c r="AD57" i="9"/>
  <c r="AL57" i="9"/>
  <c r="X57" i="9"/>
  <c r="AI57" i="9"/>
  <c r="AE57" i="9"/>
  <c r="AQ57" i="9"/>
  <c r="AS57" i="9"/>
  <c r="AC57" i="9"/>
  <c r="AM57" i="9"/>
  <c r="Y57" i="9"/>
  <c r="AK57" i="9"/>
  <c r="AG57" i="9"/>
  <c r="AO57" i="9"/>
  <c r="AB57" i="9"/>
  <c r="AH57" i="9"/>
  <c r="AR57" i="9"/>
  <c r="AM50" i="9"/>
  <c r="AP50" i="9"/>
  <c r="Z50" i="9"/>
  <c r="AA50" i="9"/>
  <c r="Y50" i="9"/>
  <c r="AI50" i="9"/>
  <c r="AH50" i="9"/>
  <c r="AK50" i="9"/>
  <c r="AJ50" i="9"/>
  <c r="AR50" i="9"/>
  <c r="AL50" i="9"/>
  <c r="AO50" i="9"/>
  <c r="X50" i="9"/>
  <c r="AC50" i="9"/>
  <c r="AQ50" i="9"/>
  <c r="AD50" i="9"/>
  <c r="AS50" i="9"/>
  <c r="AB50" i="9"/>
  <c r="AF50" i="9"/>
  <c r="AN50" i="9"/>
  <c r="AE50" i="9"/>
  <c r="AG50" i="9"/>
  <c r="AB73" i="3"/>
  <c r="U73" i="3"/>
  <c r="AA73" i="3"/>
  <c r="AI73" i="3"/>
  <c r="AG73" i="3"/>
  <c r="AH73" i="3"/>
  <c r="X73" i="3"/>
  <c r="Y73" i="3"/>
  <c r="P73" i="3"/>
  <c r="T73" i="3"/>
  <c r="AE73" i="3"/>
  <c r="Z73" i="3"/>
  <c r="W73" i="3"/>
  <c r="AC73" i="3"/>
  <c r="Q73" i="3"/>
  <c r="AJ73" i="3"/>
  <c r="AF73" i="3"/>
  <c r="AD73" i="3"/>
  <c r="R73" i="3"/>
  <c r="S73" i="3"/>
  <c r="V73" i="3"/>
  <c r="AK73" i="3"/>
  <c r="P82" i="3"/>
  <c r="AJ82" i="3"/>
  <c r="AH82" i="3"/>
  <c r="AI82" i="3"/>
  <c r="AG82" i="3"/>
  <c r="T82" i="3"/>
  <c r="X82" i="3"/>
  <c r="AK82" i="3"/>
  <c r="AA82" i="3"/>
  <c r="AE82" i="3"/>
  <c r="Q82" i="3"/>
  <c r="AD82" i="3"/>
  <c r="Z82" i="3"/>
  <c r="U82" i="3"/>
  <c r="AC82" i="3"/>
  <c r="AB82" i="3"/>
  <c r="AF82" i="3"/>
  <c r="W82" i="3"/>
  <c r="S82" i="3"/>
  <c r="R82" i="3"/>
  <c r="Y82" i="3"/>
  <c r="V82" i="3"/>
  <c r="AN52" i="9"/>
  <c r="X52" i="9"/>
  <c r="AA52" i="9"/>
  <c r="Z52" i="9"/>
  <c r="AC52" i="9"/>
  <c r="AF52" i="9"/>
  <c r="AL52" i="9"/>
  <c r="AK52" i="9"/>
  <c r="AS52" i="9"/>
  <c r="AQ52" i="9"/>
  <c r="AH52" i="9"/>
  <c r="AJ52" i="9"/>
  <c r="AE52" i="9"/>
  <c r="Y52" i="9"/>
  <c r="AP52" i="9"/>
  <c r="AO52" i="9"/>
  <c r="AB52" i="9"/>
  <c r="AI52" i="9"/>
  <c r="AG52" i="9"/>
  <c r="AM52" i="9"/>
  <c r="AD52" i="9"/>
  <c r="AR52" i="9"/>
  <c r="Q59" i="3"/>
  <c r="AE59" i="3"/>
  <c r="AH59" i="3"/>
  <c r="AF59" i="3"/>
  <c r="Z59" i="3"/>
  <c r="R59" i="3"/>
  <c r="AD59" i="3"/>
  <c r="T59" i="3"/>
  <c r="P59" i="3"/>
  <c r="AI59" i="3"/>
  <c r="S59" i="3"/>
  <c r="AA59" i="3"/>
  <c r="W59" i="3"/>
  <c r="AK59" i="3"/>
  <c r="AJ59" i="3"/>
  <c r="AC59" i="3"/>
  <c r="U59" i="3"/>
  <c r="X59" i="3"/>
  <c r="AG59" i="3"/>
  <c r="Y59" i="3"/>
  <c r="V59" i="3"/>
  <c r="AB59" i="3"/>
  <c r="AE17" i="3"/>
  <c r="W17" i="3"/>
  <c r="P17" i="3"/>
  <c r="AF17" i="3"/>
  <c r="AG17" i="3"/>
  <c r="AK17" i="3"/>
  <c r="AJ17" i="3"/>
  <c r="AA17" i="3"/>
  <c r="AH17" i="3"/>
  <c r="U17" i="3"/>
  <c r="Q17" i="3"/>
  <c r="Z17" i="3"/>
  <c r="R17" i="3"/>
  <c r="AD17" i="3"/>
  <c r="V17" i="3"/>
  <c r="T17" i="3"/>
  <c r="AC17" i="3"/>
  <c r="AI17" i="3"/>
  <c r="Y17" i="3"/>
  <c r="X17" i="3"/>
  <c r="AB17" i="3"/>
  <c r="S17" i="3"/>
  <c r="AQ79" i="9"/>
  <c r="AN79" i="9"/>
  <c r="AF79" i="9"/>
  <c r="AS79" i="9"/>
  <c r="AK79" i="9"/>
  <c r="AC79" i="9"/>
  <c r="AR79" i="9"/>
  <c r="AB79" i="9"/>
  <c r="X79" i="9"/>
  <c r="AO79" i="9"/>
  <c r="AJ79" i="9"/>
  <c r="AG79" i="9"/>
  <c r="Y79" i="9"/>
  <c r="AL79" i="9"/>
  <c r="AE79" i="9"/>
  <c r="AD79" i="9"/>
  <c r="AM79" i="9"/>
  <c r="Z79" i="9"/>
  <c r="AP79" i="9"/>
  <c r="AI79" i="9"/>
  <c r="AH79" i="9"/>
  <c r="AA79" i="9"/>
  <c r="Y6" i="3"/>
  <c r="W6" i="3"/>
  <c r="P6" i="3"/>
  <c r="AF6" i="3"/>
  <c r="AA6" i="3"/>
  <c r="AB6" i="3"/>
  <c r="U6" i="3"/>
  <c r="AD6" i="3"/>
  <c r="T6" i="3"/>
  <c r="AI6" i="3"/>
  <c r="Z6" i="3"/>
  <c r="AK6" i="3"/>
  <c r="AC6" i="3"/>
  <c r="AJ6" i="3"/>
  <c r="AG6" i="3"/>
  <c r="Q6" i="3"/>
  <c r="R6" i="3"/>
  <c r="AH6" i="3"/>
  <c r="X6" i="3"/>
  <c r="AE6" i="3"/>
  <c r="S6" i="3"/>
  <c r="V6" i="3"/>
  <c r="AH12" i="3"/>
  <c r="AA12" i="3"/>
  <c r="Q12" i="3"/>
  <c r="AD12" i="3"/>
  <c r="AF12" i="3"/>
  <c r="Z12" i="3"/>
  <c r="Y12" i="3"/>
  <c r="AK12" i="3"/>
  <c r="S12" i="3"/>
  <c r="R12" i="3"/>
  <c r="W12" i="3"/>
  <c r="V12" i="3"/>
  <c r="P12" i="3"/>
  <c r="AC12" i="3"/>
  <c r="T12" i="3"/>
  <c r="AJ12" i="3"/>
  <c r="AI12" i="3"/>
  <c r="AG12" i="3"/>
  <c r="U12" i="3"/>
  <c r="X12" i="3"/>
  <c r="AE12" i="3"/>
  <c r="AB12" i="3"/>
  <c r="S47" i="3"/>
  <c r="AE47" i="3"/>
  <c r="X47" i="3"/>
  <c r="Q47" i="3"/>
  <c r="AA47" i="3"/>
  <c r="T47" i="3"/>
  <c r="AK47" i="3"/>
  <c r="Y47" i="3"/>
  <c r="P47" i="3"/>
  <c r="AH47" i="3"/>
  <c r="AD47" i="3"/>
  <c r="Z47" i="3"/>
  <c r="AG47" i="3"/>
  <c r="AB47" i="3"/>
  <c r="AJ47" i="3"/>
  <c r="R47" i="3"/>
  <c r="W47" i="3"/>
  <c r="AC47" i="3"/>
  <c r="U47" i="3"/>
  <c r="V47" i="3"/>
  <c r="AF47" i="3"/>
  <c r="AI47" i="3"/>
  <c r="V67" i="3"/>
  <c r="AC67" i="3"/>
  <c r="AD67" i="3"/>
  <c r="AG67" i="3"/>
  <c r="W67" i="3"/>
  <c r="X67" i="3"/>
  <c r="AJ67" i="3"/>
  <c r="Y67" i="3"/>
  <c r="AA67" i="3"/>
  <c r="S67" i="3"/>
  <c r="AF67" i="3"/>
  <c r="T67" i="3"/>
  <c r="U67" i="3"/>
  <c r="R67" i="3"/>
  <c r="Q67" i="3"/>
  <c r="P67" i="3"/>
  <c r="AB67" i="3"/>
  <c r="Z67" i="3"/>
  <c r="AK67" i="3"/>
  <c r="AE67" i="3"/>
  <c r="AH67" i="3"/>
  <c r="AI67" i="3"/>
  <c r="AJ35" i="9"/>
  <c r="Y35" i="9"/>
  <c r="AQ35" i="9"/>
  <c r="AE35" i="9"/>
  <c r="AK35" i="9"/>
  <c r="AO35" i="9"/>
  <c r="AA35" i="9"/>
  <c r="AF35" i="9"/>
  <c r="AD35" i="9"/>
  <c r="AM35" i="9"/>
  <c r="AL35" i="9"/>
  <c r="AB35" i="9"/>
  <c r="AP35" i="9"/>
  <c r="AR35" i="9"/>
  <c r="AI35" i="9"/>
  <c r="AH35" i="9"/>
  <c r="AC35" i="9"/>
  <c r="Z35" i="9"/>
  <c r="AN35" i="9"/>
  <c r="AG35" i="9"/>
  <c r="AS35" i="9"/>
  <c r="X35" i="9"/>
  <c r="AQ44" i="9"/>
  <c r="AC44" i="9"/>
  <c r="AL44" i="9"/>
  <c r="AG44" i="9"/>
  <c r="AA44" i="9"/>
  <c r="AM44" i="9"/>
  <c r="AR44" i="9"/>
  <c r="AB44" i="9"/>
  <c r="AE44" i="9"/>
  <c r="AD44" i="9"/>
  <c r="X44" i="9"/>
  <c r="AO44" i="9"/>
  <c r="AS44" i="9"/>
  <c r="Z44" i="9"/>
  <c r="AN44" i="9"/>
  <c r="AP44" i="9"/>
  <c r="AI44" i="9"/>
  <c r="AJ44" i="9"/>
  <c r="AK44" i="9"/>
  <c r="Y44" i="9"/>
  <c r="AF44" i="9"/>
  <c r="AH44" i="9"/>
  <c r="AL37" i="9"/>
  <c r="AA37" i="9"/>
  <c r="AS37" i="9"/>
  <c r="Z37" i="9"/>
  <c r="AG37" i="9"/>
  <c r="AK37" i="9"/>
  <c r="AE37" i="9"/>
  <c r="AJ37" i="9"/>
  <c r="AQ37" i="9"/>
  <c r="AO37" i="9"/>
  <c r="AR37" i="9"/>
  <c r="AB37" i="9"/>
  <c r="AC37" i="9"/>
  <c r="AM37" i="9"/>
  <c r="AD37" i="9"/>
  <c r="AF37" i="9"/>
  <c r="AI37" i="9"/>
  <c r="Y37" i="9"/>
  <c r="X37" i="9"/>
  <c r="AP37" i="9"/>
  <c r="AH37" i="9"/>
  <c r="AN37" i="9"/>
  <c r="AG61" i="3"/>
  <c r="Q61" i="3"/>
  <c r="T61" i="3"/>
  <c r="AH61" i="3"/>
  <c r="V61" i="3"/>
  <c r="AC61" i="3"/>
  <c r="Z61" i="3"/>
  <c r="AA61" i="3"/>
  <c r="U61" i="3"/>
  <c r="W61" i="3"/>
  <c r="AB61" i="3"/>
  <c r="S61" i="3"/>
  <c r="AD61" i="3"/>
  <c r="Y61" i="3"/>
  <c r="AF61" i="3"/>
  <c r="R61" i="3"/>
  <c r="AI61" i="3"/>
  <c r="P61" i="3"/>
  <c r="AK61" i="3"/>
  <c r="X61" i="3"/>
  <c r="AJ61" i="3"/>
  <c r="AE61" i="3"/>
  <c r="AS8" i="9"/>
  <c r="AP8" i="9"/>
  <c r="Z8" i="9"/>
  <c r="AL8" i="9"/>
  <c r="AD8" i="9"/>
  <c r="AH8" i="9"/>
  <c r="AQ8" i="9"/>
  <c r="AN8" i="9"/>
  <c r="AI8" i="9"/>
  <c r="AA8" i="9"/>
  <c r="AE8" i="9"/>
  <c r="AF8" i="9"/>
  <c r="Y8" i="9"/>
  <c r="AO8" i="9"/>
  <c r="AB8" i="9"/>
  <c r="AK8" i="9"/>
  <c r="AM8" i="9"/>
  <c r="AJ8" i="9"/>
  <c r="AC8" i="9"/>
  <c r="AR8" i="9"/>
  <c r="AG8" i="9"/>
  <c r="X8" i="9"/>
  <c r="AQ63" i="9"/>
  <c r="AS63" i="9"/>
  <c r="AN63" i="9"/>
  <c r="AH63" i="9"/>
  <c r="AC63" i="9"/>
  <c r="X63" i="9"/>
  <c r="AO63" i="9"/>
  <c r="AG63" i="9"/>
  <c r="Z63" i="9"/>
  <c r="AP63" i="9"/>
  <c r="AF63" i="9"/>
  <c r="AL63" i="9"/>
  <c r="AD63" i="9"/>
  <c r="AK63" i="9"/>
  <c r="AB63" i="9"/>
  <c r="AJ63" i="9"/>
  <c r="Y63" i="9"/>
  <c r="AR63" i="9"/>
  <c r="AI63" i="9"/>
  <c r="AM63" i="9"/>
  <c r="AA63" i="9"/>
  <c r="AE63" i="9"/>
  <c r="AK62" i="9"/>
  <c r="Y62" i="9"/>
  <c r="AM62" i="9"/>
  <c r="AA62" i="9"/>
  <c r="AR62" i="9"/>
  <c r="AF62" i="9"/>
  <c r="AE62" i="9"/>
  <c r="AL62" i="9"/>
  <c r="AI62" i="9"/>
  <c r="AG62" i="9"/>
  <c r="AJ62" i="9"/>
  <c r="AP62" i="9"/>
  <c r="AD62" i="9"/>
  <c r="X62" i="9"/>
  <c r="AQ62" i="9"/>
  <c r="AO62" i="9"/>
  <c r="AH62" i="9"/>
  <c r="Z62" i="9"/>
  <c r="AC62" i="9"/>
  <c r="AS62" i="9"/>
  <c r="AB62" i="9"/>
  <c r="AN62" i="9"/>
  <c r="AQ47" i="9"/>
  <c r="AP47" i="9"/>
  <c r="AK47" i="9"/>
  <c r="AF47" i="9"/>
  <c r="AO47" i="9"/>
  <c r="AH47" i="9"/>
  <c r="AB47" i="9"/>
  <c r="AN47" i="9"/>
  <c r="AD47" i="9"/>
  <c r="X47" i="9"/>
  <c r="AL47" i="9"/>
  <c r="AC47" i="9"/>
  <c r="AS47" i="9"/>
  <c r="Z47" i="9"/>
  <c r="AJ47" i="9"/>
  <c r="AR47" i="9"/>
  <c r="Y47" i="9"/>
  <c r="AG47" i="9"/>
  <c r="AA47" i="9"/>
  <c r="AI47" i="9"/>
  <c r="AE47" i="9"/>
  <c r="AM47" i="9"/>
  <c r="AQ46" i="9"/>
  <c r="AF46" i="9"/>
  <c r="AO46" i="9"/>
  <c r="Y46" i="9"/>
  <c r="AK46" i="9"/>
  <c r="AE46" i="9"/>
  <c r="AJ46" i="9"/>
  <c r="AA46" i="9"/>
  <c r="AD46" i="9"/>
  <c r="AM46" i="9"/>
  <c r="X46" i="9"/>
  <c r="AS46" i="9"/>
  <c r="AL46" i="9"/>
  <c r="AG46" i="9"/>
  <c r="AC46" i="9"/>
  <c r="AB46" i="9"/>
  <c r="AH46" i="9"/>
  <c r="AR46" i="9"/>
  <c r="AI46" i="9"/>
  <c r="Z46" i="9"/>
  <c r="AN46" i="9"/>
  <c r="AP46" i="9"/>
  <c r="X56" i="3"/>
  <c r="AI56" i="3"/>
  <c r="W56" i="3"/>
  <c r="AB56" i="3"/>
  <c r="R56" i="3"/>
  <c r="AE56" i="3"/>
  <c r="AD56" i="3"/>
  <c r="Q56" i="3"/>
  <c r="AF56" i="3"/>
  <c r="AK56" i="3"/>
  <c r="AA56" i="3"/>
  <c r="Z56" i="3"/>
  <c r="AG56" i="3"/>
  <c r="V56" i="3"/>
  <c r="AC56" i="3"/>
  <c r="Y56" i="3"/>
  <c r="S56" i="3"/>
  <c r="AH56" i="3"/>
  <c r="P56" i="3"/>
  <c r="U56" i="3"/>
  <c r="T56" i="3"/>
  <c r="AJ56" i="3"/>
  <c r="T55" i="3"/>
  <c r="X55" i="3"/>
  <c r="AG55" i="3"/>
  <c r="AB55" i="3"/>
  <c r="V55" i="3"/>
  <c r="AH55" i="3"/>
  <c r="Y55" i="3"/>
  <c r="AC55" i="3"/>
  <c r="P55" i="3"/>
  <c r="AI55" i="3"/>
  <c r="S55" i="3"/>
  <c r="W55" i="3"/>
  <c r="AJ55" i="3"/>
  <c r="Z55" i="3"/>
  <c r="AA55" i="3"/>
  <c r="AD55" i="3"/>
  <c r="AE55" i="3"/>
  <c r="AK55" i="3"/>
  <c r="Q55" i="3"/>
  <c r="U55" i="3"/>
  <c r="R55" i="3"/>
  <c r="AF55" i="3"/>
  <c r="Y57" i="3"/>
  <c r="AJ57" i="3"/>
  <c r="T57" i="3"/>
  <c r="AC57" i="3"/>
  <c r="W57" i="3"/>
  <c r="V57" i="3"/>
  <c r="Q57" i="3"/>
  <c r="AE57" i="3"/>
  <c r="AI57" i="3"/>
  <c r="AH57" i="3"/>
  <c r="U57" i="3"/>
  <c r="AK57" i="3"/>
  <c r="AD57" i="3"/>
  <c r="AB57" i="3"/>
  <c r="AA57" i="3"/>
  <c r="Z57" i="3"/>
  <c r="S57" i="3"/>
  <c r="AG57" i="3"/>
  <c r="P57" i="3"/>
  <c r="R57" i="3"/>
  <c r="X57" i="3"/>
  <c r="AF57" i="3"/>
  <c r="AN74" i="9"/>
  <c r="AF74" i="9"/>
  <c r="AE74" i="9"/>
  <c r="X74" i="9"/>
  <c r="AP74" i="9"/>
  <c r="Z74" i="9"/>
  <c r="AG74" i="9"/>
  <c r="AJ74" i="9"/>
  <c r="AA74" i="9"/>
  <c r="AD74" i="9"/>
  <c r="AC74" i="9"/>
  <c r="AQ74" i="9"/>
  <c r="AL74" i="9"/>
  <c r="AR74" i="9"/>
  <c r="AM74" i="9"/>
  <c r="AK74" i="9"/>
  <c r="AS74" i="9"/>
  <c r="Y74" i="9"/>
  <c r="AI74" i="9"/>
  <c r="AO74" i="9"/>
  <c r="AH74" i="9"/>
  <c r="AB74" i="9"/>
  <c r="X80" i="3"/>
  <c r="Y80" i="3"/>
  <c r="AK80" i="3"/>
  <c r="Q80" i="3"/>
  <c r="AJ80" i="3"/>
  <c r="U80" i="3"/>
  <c r="AG80" i="3"/>
  <c r="AD80" i="3"/>
  <c r="Z80" i="3"/>
  <c r="V80" i="3"/>
  <c r="AC80" i="3"/>
  <c r="S80" i="3"/>
  <c r="AF80" i="3"/>
  <c r="T80" i="3"/>
  <c r="R80" i="3"/>
  <c r="AE80" i="3"/>
  <c r="P80" i="3"/>
  <c r="AH80" i="3"/>
  <c r="W80" i="3"/>
  <c r="AI80" i="3"/>
  <c r="AA80" i="3"/>
  <c r="AB80" i="3"/>
  <c r="W87" i="3"/>
  <c r="AE87" i="3"/>
  <c r="AK87" i="3"/>
  <c r="AB87" i="3"/>
  <c r="AJ87" i="3"/>
  <c r="V87" i="3"/>
  <c r="X87" i="3"/>
  <c r="AI87" i="3"/>
  <c r="Z87" i="3"/>
  <c r="Y87" i="3"/>
  <c r="AF87" i="3"/>
  <c r="AG87" i="3"/>
  <c r="AC87" i="3"/>
  <c r="S87" i="3"/>
  <c r="T87" i="3"/>
  <c r="AH87" i="3"/>
  <c r="Q87" i="3"/>
  <c r="R87" i="3"/>
  <c r="AD87" i="3"/>
  <c r="AA87" i="3"/>
  <c r="U87" i="3"/>
  <c r="P87" i="3"/>
  <c r="AC66" i="3"/>
  <c r="AE66" i="3"/>
  <c r="Y66" i="3"/>
  <c r="AI66" i="3"/>
  <c r="AB66" i="3"/>
  <c r="Z66" i="3"/>
  <c r="Q66" i="3"/>
  <c r="X66" i="3"/>
  <c r="P66" i="3"/>
  <c r="AH66" i="3"/>
  <c r="AG66" i="3"/>
  <c r="W66" i="3"/>
  <c r="T66" i="3"/>
  <c r="U66" i="3"/>
  <c r="AA66" i="3"/>
  <c r="AF66" i="3"/>
  <c r="R66" i="3"/>
  <c r="V66" i="3"/>
  <c r="S66" i="3"/>
  <c r="AJ66" i="3"/>
  <c r="AK66" i="3"/>
  <c r="AD66" i="3"/>
  <c r="V91" i="3"/>
  <c r="S91" i="3"/>
  <c r="X91" i="3"/>
  <c r="Z91" i="3"/>
  <c r="AK91" i="3"/>
  <c r="AD91" i="3"/>
  <c r="AB91" i="3"/>
  <c r="AG91" i="3"/>
  <c r="W91" i="3"/>
  <c r="Y91" i="3"/>
  <c r="U91" i="3"/>
  <c r="AI91" i="3"/>
  <c r="R91" i="3"/>
  <c r="AA91" i="3"/>
  <c r="AE91" i="3"/>
  <c r="AH91" i="3"/>
  <c r="P91" i="3"/>
  <c r="AC91" i="3"/>
  <c r="Q91" i="3"/>
  <c r="T91" i="3"/>
  <c r="AF91" i="3"/>
  <c r="AJ91" i="3"/>
  <c r="AQ67" i="9"/>
  <c r="AR67" i="9"/>
  <c r="AL67" i="9"/>
  <c r="AG67" i="9"/>
  <c r="AB67" i="9"/>
  <c r="AS67" i="9"/>
  <c r="AK67" i="9"/>
  <c r="AD67" i="9"/>
  <c r="X67" i="9"/>
  <c r="AN67" i="9"/>
  <c r="AC67" i="9"/>
  <c r="AJ67" i="9"/>
  <c r="Z67" i="9"/>
  <c r="AH67" i="9"/>
  <c r="AP67" i="9"/>
  <c r="Y67" i="9"/>
  <c r="AF67" i="9"/>
  <c r="AO67" i="9"/>
  <c r="AI67" i="9"/>
  <c r="AA67" i="9"/>
  <c r="AM67" i="9"/>
  <c r="AE67" i="9"/>
  <c r="AQ36" i="9"/>
  <c r="AP36" i="9"/>
  <c r="AK36" i="9"/>
  <c r="AD36" i="9"/>
  <c r="X36" i="9"/>
  <c r="AN36" i="9"/>
  <c r="AF36" i="9"/>
  <c r="AR36" i="9"/>
  <c r="AH36" i="9"/>
  <c r="AB36" i="9"/>
  <c r="AS36" i="9"/>
  <c r="AL36" i="9"/>
  <c r="AC36" i="9"/>
  <c r="Z36" i="9"/>
  <c r="AO36" i="9"/>
  <c r="AG36" i="9"/>
  <c r="AJ36" i="9"/>
  <c r="AA36" i="9"/>
  <c r="AM36" i="9"/>
  <c r="AE36" i="9"/>
  <c r="Y36" i="9"/>
  <c r="AI36" i="9"/>
  <c r="AL49" i="9"/>
  <c r="AE49" i="9"/>
  <c r="X49" i="9"/>
  <c r="AN49" i="9"/>
  <c r="AD49" i="9"/>
  <c r="AP49" i="9"/>
  <c r="AA49" i="9"/>
  <c r="AJ49" i="9"/>
  <c r="Z49" i="9"/>
  <c r="AI49" i="9"/>
  <c r="AF49" i="9"/>
  <c r="AQ49" i="9"/>
  <c r="AG49" i="9"/>
  <c r="AH49" i="9"/>
  <c r="AK49" i="9"/>
  <c r="AM49" i="9"/>
  <c r="AS49" i="9"/>
  <c r="AO49" i="9"/>
  <c r="AC49" i="9"/>
  <c r="AR49" i="9"/>
  <c r="Y49" i="9"/>
  <c r="AB49" i="9"/>
  <c r="AL77" i="9"/>
  <c r="AE77" i="9"/>
  <c r="AG77" i="9"/>
  <c r="AN77" i="9"/>
  <c r="X77" i="9"/>
  <c r="AP77" i="9"/>
  <c r="AK77" i="9"/>
  <c r="AJ77" i="9"/>
  <c r="AI77" i="9"/>
  <c r="AM77" i="9"/>
  <c r="Y77" i="9"/>
  <c r="AR77" i="9"/>
  <c r="Z77" i="9"/>
  <c r="AC77" i="9"/>
  <c r="AF77" i="9"/>
  <c r="AA77" i="9"/>
  <c r="AS77" i="9"/>
  <c r="AB77" i="9"/>
  <c r="AH77" i="9"/>
  <c r="AO77" i="9"/>
  <c r="AQ77" i="9"/>
  <c r="AD77" i="9"/>
  <c r="AK42" i="9"/>
  <c r="AF42" i="9"/>
  <c r="AQ42" i="9"/>
  <c r="AL42" i="9"/>
  <c r="AO42" i="9"/>
  <c r="AS42" i="9"/>
  <c r="X42" i="9"/>
  <c r="AA42" i="9"/>
  <c r="AP42" i="9"/>
  <c r="AJ42" i="9"/>
  <c r="AI42" i="9"/>
  <c r="Z42" i="9"/>
  <c r="AC42" i="9"/>
  <c r="AM42" i="9"/>
  <c r="AD42" i="9"/>
  <c r="AB42" i="9"/>
  <c r="AE42" i="9"/>
  <c r="AG42" i="9"/>
  <c r="AH42" i="9"/>
  <c r="Y42" i="9"/>
  <c r="AR42" i="9"/>
  <c r="AN42" i="9"/>
  <c r="AI88" i="3"/>
  <c r="S88" i="3"/>
  <c r="AK88" i="3"/>
  <c r="AG88" i="3"/>
  <c r="U88" i="3"/>
  <c r="AE88" i="3"/>
  <c r="Y88" i="3"/>
  <c r="AC88" i="3"/>
  <c r="AB88" i="3"/>
  <c r="V88" i="3"/>
  <c r="Z88" i="3"/>
  <c r="R88" i="3"/>
  <c r="AJ88" i="3"/>
  <c r="AD88" i="3"/>
  <c r="AA88" i="3"/>
  <c r="P88" i="3"/>
  <c r="AH88" i="3"/>
  <c r="W88" i="3"/>
  <c r="X88" i="3"/>
  <c r="T88" i="3"/>
  <c r="Q88" i="3"/>
  <c r="AF88" i="3"/>
  <c r="X51" i="3"/>
  <c r="R51" i="3"/>
  <c r="AD51" i="3"/>
  <c r="U51" i="3"/>
  <c r="AA51" i="3"/>
  <c r="AC51" i="3"/>
  <c r="T51" i="3"/>
  <c r="Q51" i="3"/>
  <c r="W51" i="3"/>
  <c r="Y51" i="3"/>
  <c r="AK51" i="3"/>
  <c r="AE51" i="3"/>
  <c r="AF51" i="3"/>
  <c r="S51" i="3"/>
  <c r="AH51" i="3"/>
  <c r="P51" i="3"/>
  <c r="AG51" i="3"/>
  <c r="AB51" i="3"/>
  <c r="Z51" i="3"/>
  <c r="AI51" i="3"/>
  <c r="AJ51" i="3"/>
  <c r="V51" i="3"/>
  <c r="AQ72" i="9"/>
  <c r="AS72" i="9"/>
  <c r="AN72" i="9"/>
  <c r="AG72" i="9"/>
  <c r="AB72" i="9"/>
  <c r="AR72" i="9"/>
  <c r="AL72" i="9"/>
  <c r="AF72" i="9"/>
  <c r="Z72" i="9"/>
  <c r="AJ72" i="9"/>
  <c r="Y72" i="9"/>
  <c r="AP72" i="9"/>
  <c r="AC72" i="9"/>
  <c r="AO72" i="9"/>
  <c r="X72" i="9"/>
  <c r="AH72" i="9"/>
  <c r="AD72" i="9"/>
  <c r="AE72" i="9"/>
  <c r="AI72" i="9"/>
  <c r="AK72" i="9"/>
  <c r="AM72" i="9"/>
  <c r="AA72" i="9"/>
  <c r="T42" i="3"/>
  <c r="AH42" i="3"/>
  <c r="Y42" i="3"/>
  <c r="Z42" i="3"/>
  <c r="S42" i="3"/>
  <c r="AE42" i="3"/>
  <c r="U42" i="3"/>
  <c r="R42" i="3"/>
  <c r="AG42" i="3"/>
  <c r="AC42" i="3"/>
  <c r="AF42" i="3"/>
  <c r="V42" i="3"/>
  <c r="Q42" i="3"/>
  <c r="AJ42" i="3"/>
  <c r="AK42" i="3"/>
  <c r="AI42" i="3"/>
  <c r="AD42" i="3"/>
  <c r="X42" i="3"/>
  <c r="W42" i="3"/>
  <c r="P42" i="3"/>
  <c r="AB42" i="3"/>
  <c r="AA42" i="3"/>
  <c r="S44" i="3"/>
  <c r="Q44" i="3"/>
  <c r="Y44" i="3"/>
  <c r="AB44" i="3"/>
  <c r="AH44" i="3"/>
  <c r="AK44" i="3"/>
  <c r="T44" i="3"/>
  <c r="AA44" i="3"/>
  <c r="AJ44" i="3"/>
  <c r="P44" i="3"/>
  <c r="V44" i="3"/>
  <c r="Z44" i="3"/>
  <c r="W44" i="3"/>
  <c r="R44" i="3"/>
  <c r="AG44" i="3"/>
  <c r="U44" i="3"/>
  <c r="AF44" i="3"/>
  <c r="AC44" i="3"/>
  <c r="AE44" i="3"/>
  <c r="X44" i="3"/>
  <c r="AI44" i="3"/>
  <c r="AD44" i="3"/>
  <c r="Y52" i="3"/>
  <c r="W52" i="3"/>
  <c r="S52" i="3"/>
  <c r="AA52" i="3"/>
  <c r="V52" i="3"/>
  <c r="T52" i="3"/>
  <c r="Q52" i="3"/>
  <c r="X52" i="3"/>
  <c r="U52" i="3"/>
  <c r="AE52" i="3"/>
  <c r="AJ52" i="3"/>
  <c r="AI52" i="3"/>
  <c r="AG52" i="3"/>
  <c r="AB52" i="3"/>
  <c r="AD52" i="3"/>
  <c r="AC52" i="3"/>
  <c r="AF52" i="3"/>
  <c r="P52" i="3"/>
  <c r="AK52" i="3"/>
  <c r="Z52" i="3"/>
  <c r="R52" i="3"/>
  <c r="AH52" i="3"/>
  <c r="S60" i="3"/>
  <c r="AE60" i="3"/>
  <c r="Z60" i="3"/>
  <c r="AA60" i="3"/>
  <c r="AC60" i="3"/>
  <c r="V60" i="3"/>
  <c r="AB60" i="3"/>
  <c r="Y60" i="3"/>
  <c r="AH60" i="3"/>
  <c r="U60" i="3"/>
  <c r="W60" i="3"/>
  <c r="AJ60" i="3"/>
  <c r="AF60" i="3"/>
  <c r="AD60" i="3"/>
  <c r="X60" i="3"/>
  <c r="P60" i="3"/>
  <c r="Q60" i="3"/>
  <c r="AI60" i="3"/>
  <c r="T60" i="3"/>
  <c r="AG60" i="3"/>
  <c r="AK60" i="3"/>
  <c r="R60" i="3"/>
  <c r="P3" i="3"/>
  <c r="Y3" i="3"/>
  <c r="AK3" i="3"/>
  <c r="AI3" i="3"/>
  <c r="U3" i="3"/>
  <c r="X3" i="3"/>
  <c r="AA3" i="3"/>
  <c r="V3" i="3"/>
  <c r="AJ3" i="3"/>
  <c r="R3" i="3"/>
  <c r="AF3" i="3"/>
  <c r="AG3" i="3"/>
  <c r="Z3" i="3"/>
  <c r="S3" i="3"/>
  <c r="AH3" i="3"/>
  <c r="AE3" i="3"/>
  <c r="T3" i="3"/>
  <c r="AC3" i="3"/>
  <c r="AD3" i="3"/>
  <c r="AB3" i="3"/>
  <c r="Q3" i="3"/>
  <c r="W3" i="3"/>
  <c r="AQ32" i="9"/>
  <c r="AR32" i="9"/>
  <c r="AL32" i="9"/>
  <c r="AG32" i="9"/>
  <c r="AB32" i="9"/>
  <c r="AN32" i="9"/>
  <c r="AF32" i="9"/>
  <c r="Y32" i="9"/>
  <c r="AP32" i="9"/>
  <c r="AJ32" i="9"/>
  <c r="AC32" i="9"/>
  <c r="AS32" i="9"/>
  <c r="AK32" i="9"/>
  <c r="AD32" i="9"/>
  <c r="Z32" i="9"/>
  <c r="AO32" i="9"/>
  <c r="AH32" i="9"/>
  <c r="AA32" i="9"/>
  <c r="AI32" i="9"/>
  <c r="AE32" i="9"/>
  <c r="AM32" i="9"/>
  <c r="X32" i="9"/>
  <c r="AF18" i="3"/>
  <c r="Y18" i="3"/>
  <c r="P18" i="3"/>
  <c r="AI18" i="3"/>
  <c r="AK18" i="3"/>
  <c r="AB18" i="3"/>
  <c r="AH18" i="3"/>
  <c r="W18" i="3"/>
  <c r="Q18" i="3"/>
  <c r="R18" i="3"/>
  <c r="AE18" i="3"/>
  <c r="U18" i="3"/>
  <c r="S18" i="3"/>
  <c r="AA18" i="3"/>
  <c r="AG18" i="3"/>
  <c r="AC18" i="3"/>
  <c r="V18" i="3"/>
  <c r="Z18" i="3"/>
  <c r="X18" i="3"/>
  <c r="T18" i="3"/>
  <c r="AJ18" i="3"/>
  <c r="AD18" i="3"/>
  <c r="AA10" i="3"/>
  <c r="AC10" i="3"/>
  <c r="P10" i="3"/>
  <c r="S10" i="3"/>
  <c r="Q10" i="3"/>
  <c r="T10" i="3"/>
  <c r="AI10" i="3"/>
  <c r="AF10" i="3"/>
  <c r="Y10" i="3"/>
  <c r="U10" i="3"/>
  <c r="AJ10" i="3"/>
  <c r="W10" i="3"/>
  <c r="X10" i="3"/>
  <c r="AD10" i="3"/>
  <c r="R10" i="3"/>
  <c r="AH10" i="3"/>
  <c r="AK10" i="3"/>
  <c r="V10" i="3"/>
  <c r="AB10" i="3"/>
  <c r="AE10" i="3"/>
  <c r="Z10" i="3"/>
  <c r="AG10" i="3"/>
  <c r="AK5" i="3"/>
  <c r="Q5" i="3"/>
  <c r="Y5" i="3"/>
  <c r="AG5" i="3"/>
  <c r="AH5" i="3"/>
  <c r="W5" i="3"/>
  <c r="AE5" i="3"/>
  <c r="R5" i="3"/>
  <c r="T5" i="3"/>
  <c r="S5" i="3"/>
  <c r="AA5" i="3"/>
  <c r="X5" i="3"/>
  <c r="AB5" i="3"/>
  <c r="AC5" i="3"/>
  <c r="AJ5" i="3"/>
  <c r="V5" i="3"/>
  <c r="AF5" i="3"/>
  <c r="P5" i="3"/>
  <c r="AI5" i="3"/>
  <c r="Z5" i="3"/>
  <c r="U5" i="3"/>
  <c r="AD5" i="3"/>
  <c r="AM78" i="9"/>
  <c r="AE78" i="9"/>
  <c r="AP78" i="9"/>
  <c r="Z78" i="9"/>
  <c r="AG78" i="9"/>
  <c r="AJ78" i="9"/>
  <c r="AA78" i="9"/>
  <c r="AO78" i="9"/>
  <c r="AQ78" i="9"/>
  <c r="AL78" i="9"/>
  <c r="AS78" i="9"/>
  <c r="AC78" i="9"/>
  <c r="AB78" i="9"/>
  <c r="AN78" i="9"/>
  <c r="AH78" i="9"/>
  <c r="Y78" i="9"/>
  <c r="AF78" i="9"/>
  <c r="AR78" i="9"/>
  <c r="AI78" i="9"/>
  <c r="AD78" i="9"/>
  <c r="X78" i="9"/>
  <c r="AK78" i="9"/>
  <c r="V68" i="3"/>
  <c r="AK68" i="3"/>
  <c r="AG68" i="3"/>
  <c r="AB68" i="3"/>
  <c r="AJ68" i="3"/>
  <c r="T68" i="3"/>
  <c r="AC68" i="3"/>
  <c r="Z68" i="3"/>
  <c r="AD68" i="3"/>
  <c r="Y68" i="3"/>
  <c r="AH68" i="3"/>
  <c r="S68" i="3"/>
  <c r="AF68" i="3"/>
  <c r="Q68" i="3"/>
  <c r="U68" i="3"/>
  <c r="R68" i="3"/>
  <c r="X68" i="3"/>
  <c r="AI68" i="3"/>
  <c r="AA68" i="3"/>
  <c r="AE68" i="3"/>
  <c r="W68" i="3"/>
  <c r="P68" i="3"/>
  <c r="AR6" i="9"/>
  <c r="AG6" i="9"/>
  <c r="AO6" i="9"/>
  <c r="Y6" i="9"/>
  <c r="AD6" i="9"/>
  <c r="AC6" i="9"/>
  <c r="AS6" i="9"/>
  <c r="AA6" i="9"/>
  <c r="AQ6" i="9"/>
  <c r="AN6" i="9"/>
  <c r="AE6" i="9"/>
  <c r="AH6" i="9"/>
  <c r="AB6" i="9"/>
  <c r="AK6" i="9"/>
  <c r="AI6" i="9"/>
  <c r="AL6" i="9"/>
  <c r="AF6" i="9"/>
  <c r="Z6" i="9"/>
  <c r="AM6" i="9"/>
  <c r="AP6" i="9"/>
  <c r="AJ6" i="9"/>
  <c r="G28" i="7"/>
  <c r="F30" i="7"/>
  <c r="S31" i="3" l="1"/>
  <c r="Q31" i="3"/>
  <c r="AA31" i="3"/>
  <c r="W31" i="3"/>
  <c r="R31" i="3"/>
  <c r="AD31" i="3"/>
  <c r="T31" i="3"/>
  <c r="AI31" i="3"/>
  <c r="P31" i="3"/>
  <c r="AH31" i="3"/>
  <c r="AC31" i="3"/>
  <c r="Z31" i="3"/>
  <c r="U31" i="3"/>
  <c r="Y31" i="3"/>
  <c r="AK31" i="3"/>
  <c r="AB31" i="3"/>
  <c r="AF31" i="3"/>
  <c r="AE31" i="3"/>
  <c r="X31" i="3"/>
  <c r="AJ31" i="3"/>
  <c r="W10" i="9"/>
  <c r="V51" i="10"/>
  <c r="AJ51" i="10"/>
  <c r="AO51" i="10"/>
  <c r="AQ51" i="10"/>
  <c r="AP51" i="10"/>
  <c r="AK51" i="10"/>
  <c r="AM51" i="10"/>
  <c r="AL51" i="10"/>
  <c r="AG51" i="10"/>
  <c r="AI51" i="10"/>
  <c r="AH51" i="10"/>
  <c r="AN51" i="10"/>
  <c r="D15" i="7"/>
  <c r="D16" i="7" s="1"/>
  <c r="E23" i="7"/>
  <c r="E24" i="7" s="1"/>
  <c r="E13" i="7"/>
  <c r="E14" i="7" s="1"/>
  <c r="E21" i="7"/>
  <c r="E22" i="7" s="1"/>
  <c r="E15" i="7"/>
  <c r="E16" i="7" s="1"/>
  <c r="D23" i="7"/>
  <c r="D24" i="7" s="1"/>
  <c r="D21" i="7"/>
  <c r="D22" i="7" s="1"/>
  <c r="D13" i="7"/>
  <c r="D14" i="7" s="1"/>
  <c r="E17" i="7"/>
  <c r="E18" i="7" s="1"/>
  <c r="D19" i="7"/>
  <c r="D20" i="7" s="1"/>
  <c r="D7" i="7"/>
  <c r="D8" i="7" s="1"/>
  <c r="D9" i="7"/>
  <c r="D10" i="7" s="1"/>
  <c r="E19" i="7"/>
  <c r="E20" i="7" s="1"/>
  <c r="E7" i="7"/>
  <c r="E8" i="7" s="1"/>
  <c r="E9" i="7"/>
  <c r="E10" i="7" s="1"/>
  <c r="D17" i="7"/>
  <c r="D18" i="7" s="1"/>
  <c r="Q3" i="6"/>
  <c r="T3" i="6"/>
  <c r="X3" i="6"/>
  <c r="X8" i="6"/>
  <c r="S8" i="6"/>
  <c r="T8" i="6"/>
  <c r="T7" i="6"/>
  <c r="U11" i="6"/>
  <c r="S11" i="6"/>
  <c r="T11" i="6"/>
  <c r="Z9" i="6"/>
  <c r="U9" i="6"/>
  <c r="Y9" i="6"/>
  <c r="S9" i="6"/>
  <c r="V8" i="6"/>
  <c r="V11" i="6"/>
  <c r="W9" i="6"/>
  <c r="U4" i="6"/>
  <c r="V3" i="6"/>
  <c r="R3" i="6"/>
  <c r="C17" i="7"/>
  <c r="C18" i="7" s="1"/>
  <c r="J8" i="6"/>
  <c r="F8" i="6"/>
  <c r="E8" i="6"/>
  <c r="H8" i="6"/>
  <c r="N8" i="6"/>
  <c r="O8" i="6"/>
  <c r="L8" i="6"/>
  <c r="I8" i="6"/>
  <c r="K8" i="6"/>
  <c r="M8" i="6"/>
  <c r="G8" i="6"/>
  <c r="R7" i="6"/>
  <c r="H11" i="6"/>
  <c r="E11" i="6"/>
  <c r="AA11" i="6" s="1"/>
  <c r="J11" i="6"/>
  <c r="I11" i="6"/>
  <c r="C23" i="7"/>
  <c r="C24" i="7" s="1"/>
  <c r="O11" i="6"/>
  <c r="G11" i="6"/>
  <c r="L11" i="6"/>
  <c r="N11" i="6"/>
  <c r="K11" i="6"/>
  <c r="M11" i="6"/>
  <c r="F11" i="6"/>
  <c r="R11" i="6"/>
  <c r="P9" i="6"/>
  <c r="Q10" i="6"/>
  <c r="X4" i="6"/>
  <c r="K7" i="6"/>
  <c r="N7" i="6"/>
  <c r="I7" i="6"/>
  <c r="H7" i="6"/>
  <c r="F7" i="6"/>
  <c r="J7" i="6"/>
  <c r="G7" i="6"/>
  <c r="L7" i="6"/>
  <c r="E7" i="6"/>
  <c r="AA7" i="6" s="1"/>
  <c r="C15" i="7"/>
  <c r="C16" i="7" s="1"/>
  <c r="O7" i="6"/>
  <c r="M7" i="6"/>
  <c r="Y8" i="6"/>
  <c r="P8" i="6"/>
  <c r="Q7" i="6"/>
  <c r="Q9" i="6"/>
  <c r="U10" i="6"/>
  <c r="G10" i="6"/>
  <c r="O10" i="6"/>
  <c r="E10" i="6"/>
  <c r="AA10" i="6" s="1"/>
  <c r="N10" i="6"/>
  <c r="M10" i="6"/>
  <c r="H10" i="6"/>
  <c r="F10" i="6"/>
  <c r="K10" i="6"/>
  <c r="C21" i="7"/>
  <c r="C22" i="7" s="1"/>
  <c r="J10" i="6"/>
  <c r="I10" i="6"/>
  <c r="L10" i="6"/>
  <c r="V10" i="6"/>
  <c r="Y4" i="6"/>
  <c r="Z4" i="6"/>
  <c r="Q6" i="6"/>
  <c r="C13" i="7"/>
  <c r="C14" i="7" s="1"/>
  <c r="L6" i="6"/>
  <c r="H6" i="6"/>
  <c r="F6" i="6"/>
  <c r="G6" i="6"/>
  <c r="K6" i="6"/>
  <c r="I6" i="6"/>
  <c r="J6" i="6"/>
  <c r="O6" i="6"/>
  <c r="E6" i="6"/>
  <c r="M6" i="6"/>
  <c r="N6" i="6"/>
  <c r="Y3" i="6"/>
  <c r="E3" i="6"/>
  <c r="C7" i="7"/>
  <c r="C8" i="7" s="1"/>
  <c r="O3" i="6"/>
  <c r="N3" i="6"/>
  <c r="F3" i="6"/>
  <c r="L3" i="6"/>
  <c r="H3" i="6"/>
  <c r="J3" i="6"/>
  <c r="G3" i="6"/>
  <c r="I3" i="6"/>
  <c r="M3" i="6"/>
  <c r="K3" i="6"/>
  <c r="Q8" i="6"/>
  <c r="Y7" i="6"/>
  <c r="V7" i="6"/>
  <c r="U7" i="6"/>
  <c r="P7" i="6"/>
  <c r="P11" i="6"/>
  <c r="Z11" i="6"/>
  <c r="T9" i="6"/>
  <c r="O9" i="6"/>
  <c r="I9" i="6"/>
  <c r="E9" i="6"/>
  <c r="K9" i="6"/>
  <c r="M9" i="6"/>
  <c r="C19" i="7"/>
  <c r="C20" i="7" s="1"/>
  <c r="L9" i="6"/>
  <c r="N9" i="6"/>
  <c r="G9" i="6"/>
  <c r="H9" i="6"/>
  <c r="J9" i="6"/>
  <c r="F9" i="6"/>
  <c r="V9" i="6"/>
  <c r="Y10" i="6"/>
  <c r="X10" i="6"/>
  <c r="S4" i="6"/>
  <c r="T4" i="6"/>
  <c r="W4" i="6"/>
  <c r="L4" i="6"/>
  <c r="O4" i="6"/>
  <c r="I4" i="6"/>
  <c r="M4" i="6"/>
  <c r="H4" i="6"/>
  <c r="C9" i="7"/>
  <c r="C10" i="7" s="1"/>
  <c r="E4" i="6"/>
  <c r="K4" i="6"/>
  <c r="G4" i="6"/>
  <c r="F4" i="6"/>
  <c r="N4" i="6"/>
  <c r="J4" i="6"/>
  <c r="X6" i="6"/>
  <c r="Y6" i="6"/>
  <c r="U6" i="6"/>
  <c r="P6" i="6"/>
  <c r="X7" i="6"/>
  <c r="T10" i="6"/>
  <c r="P10" i="6"/>
  <c r="R4" i="6"/>
  <c r="W6" i="6"/>
  <c r="S6" i="6"/>
  <c r="Z6" i="6"/>
  <c r="T6" i="6"/>
  <c r="S3" i="6"/>
  <c r="W3" i="6"/>
  <c r="U3" i="6"/>
  <c r="P3" i="6"/>
  <c r="Z3" i="6"/>
  <c r="Z8" i="6"/>
  <c r="U8" i="6"/>
  <c r="W8" i="6"/>
  <c r="W7" i="6"/>
  <c r="Z7" i="6"/>
  <c r="S7" i="6"/>
  <c r="W11" i="6"/>
  <c r="Y11" i="6"/>
  <c r="Q11" i="6"/>
  <c r="X11" i="6"/>
  <c r="R8" i="6"/>
  <c r="X9" i="6"/>
  <c r="R9" i="6"/>
  <c r="Z10" i="6"/>
  <c r="S10" i="6"/>
  <c r="R10" i="6"/>
  <c r="W10" i="6"/>
  <c r="P4" i="6"/>
  <c r="Q4" i="6"/>
  <c r="V4" i="6"/>
  <c r="V6" i="6"/>
  <c r="R6" i="6"/>
  <c r="F15" i="7"/>
  <c r="F16" i="7" s="1"/>
  <c r="F21" i="7"/>
  <c r="F22" i="7" s="1"/>
  <c r="F23" i="7"/>
  <c r="F24" i="7" s="1"/>
  <c r="F9" i="7"/>
  <c r="F10" i="7" s="1"/>
  <c r="F17" i="7"/>
  <c r="F18" i="7" s="1"/>
  <c r="F19" i="7"/>
  <c r="F20" i="7" s="1"/>
  <c r="F7" i="7"/>
  <c r="F8" i="7" s="1"/>
  <c r="F13" i="7"/>
  <c r="F14" i="7" s="1"/>
  <c r="G30" i="7"/>
  <c r="H28" i="7"/>
  <c r="AC10" i="6" l="1"/>
  <c r="AB10" i="6"/>
  <c r="AN10" i="9"/>
  <c r="AL10" i="9"/>
  <c r="Y10" i="9"/>
  <c r="AF10" i="9"/>
  <c r="AM10" i="9"/>
  <c r="AH10" i="9"/>
  <c r="AG10" i="9"/>
  <c r="AK10" i="9"/>
  <c r="AO10" i="9"/>
  <c r="AE10" i="9"/>
  <c r="AQ10" i="9"/>
  <c r="AC10" i="9"/>
  <c r="AB10" i="9"/>
  <c r="Z10" i="9"/>
  <c r="AD10" i="9"/>
  <c r="AI10" i="9"/>
  <c r="AS10" i="9"/>
  <c r="X10" i="9"/>
  <c r="AR10" i="9"/>
  <c r="AA10" i="9"/>
  <c r="AJ10" i="9"/>
  <c r="AP10" i="9"/>
  <c r="G32" i="3"/>
  <c r="O32" i="3" s="1"/>
  <c r="W11" i="9"/>
  <c r="AB4" i="6"/>
  <c r="AC4" i="6"/>
  <c r="AA4" i="6"/>
  <c r="AF9" i="6"/>
  <c r="AH9" i="6"/>
  <c r="AA9" i="6"/>
  <c r="AC3" i="6"/>
  <c r="AB3" i="6"/>
  <c r="AA3" i="6"/>
  <c r="AA6" i="6"/>
  <c r="AB7" i="6"/>
  <c r="AG7" i="6"/>
  <c r="AB11" i="6"/>
  <c r="AH11" i="6"/>
  <c r="AE11" i="6"/>
  <c r="AD3" i="6"/>
  <c r="AD4" i="6"/>
  <c r="AH6" i="6"/>
  <c r="AE4" i="6"/>
  <c r="AC9" i="6"/>
  <c r="AI9" i="6"/>
  <c r="AK4" i="6"/>
  <c r="AB9" i="6"/>
  <c r="AJ9" i="6"/>
  <c r="AG9" i="6"/>
  <c r="AE3" i="6"/>
  <c r="AH3" i="6"/>
  <c r="AI6" i="6"/>
  <c r="AE6" i="6"/>
  <c r="AD6" i="6"/>
  <c r="AH10" i="6"/>
  <c r="AG10" i="6"/>
  <c r="AJ10" i="6"/>
  <c r="AF7" i="6"/>
  <c r="AJ7" i="6"/>
  <c r="AJ11" i="6"/>
  <c r="AD11" i="6"/>
  <c r="AG8" i="6"/>
  <c r="AJ8" i="6"/>
  <c r="AF8" i="6"/>
  <c r="AE10" i="6"/>
  <c r="AE8" i="6"/>
  <c r="AD8" i="6"/>
  <c r="AF4" i="6"/>
  <c r="AG4" i="6"/>
  <c r="AI4" i="6"/>
  <c r="AD9" i="6"/>
  <c r="AE9" i="6"/>
  <c r="AG3" i="6"/>
  <c r="AF3" i="6"/>
  <c r="AJ3" i="6"/>
  <c r="AK6" i="6"/>
  <c r="AC6" i="6"/>
  <c r="AF10" i="6"/>
  <c r="AD10" i="6"/>
  <c r="AK10" i="6"/>
  <c r="AI7" i="6"/>
  <c r="AH7" i="6"/>
  <c r="AD7" i="6"/>
  <c r="AI11" i="6"/>
  <c r="AC11" i="6"/>
  <c r="AF11" i="6"/>
  <c r="AC8" i="6"/>
  <c r="AH8" i="6"/>
  <c r="AA8" i="6"/>
  <c r="AH4" i="6"/>
  <c r="AG6" i="6"/>
  <c r="AJ4" i="6"/>
  <c r="AK9" i="6"/>
  <c r="AI3" i="6"/>
  <c r="AK3" i="6"/>
  <c r="AJ6" i="6"/>
  <c r="AF6" i="6"/>
  <c r="AB6" i="6"/>
  <c r="AI10" i="6"/>
  <c r="AK7" i="6"/>
  <c r="AC7" i="6"/>
  <c r="AE7" i="6"/>
  <c r="AG11" i="6"/>
  <c r="AK11" i="6"/>
  <c r="AI8" i="6"/>
  <c r="AK8" i="6"/>
  <c r="AB8" i="6"/>
  <c r="G17" i="7"/>
  <c r="G18" i="7" s="1"/>
  <c r="G23" i="7"/>
  <c r="G24" i="7" s="1"/>
  <c r="G15" i="7"/>
  <c r="G16" i="7" s="1"/>
  <c r="G19" i="7"/>
  <c r="G20" i="7" s="1"/>
  <c r="G7" i="7"/>
  <c r="G8" i="7" s="1"/>
  <c r="G13" i="7"/>
  <c r="G14" i="7" s="1"/>
  <c r="G21" i="7"/>
  <c r="G22" i="7" s="1"/>
  <c r="G9" i="7"/>
  <c r="G10" i="7" s="1"/>
  <c r="H30" i="7"/>
  <c r="I28" i="7"/>
  <c r="G34" i="3" l="1"/>
  <c r="O34" i="3" s="1"/>
  <c r="W12" i="9"/>
  <c r="AJ32" i="3"/>
  <c r="AB32" i="3"/>
  <c r="AI32" i="3"/>
  <c r="W32" i="3"/>
  <c r="Y32" i="3"/>
  <c r="U32" i="3"/>
  <c r="R32" i="3"/>
  <c r="AF32" i="3"/>
  <c r="AD32" i="3"/>
  <c r="AK32" i="3"/>
  <c r="P32" i="3"/>
  <c r="AH32" i="3"/>
  <c r="AC32" i="3"/>
  <c r="AE32" i="3"/>
  <c r="AA32" i="3"/>
  <c r="Q32" i="3"/>
  <c r="AG32" i="3"/>
  <c r="S32" i="3"/>
  <c r="V32" i="3"/>
  <c r="X32" i="3"/>
  <c r="Z32" i="3"/>
  <c r="T32" i="3"/>
  <c r="AD11" i="9"/>
  <c r="AP11" i="9"/>
  <c r="Y11" i="9"/>
  <c r="AQ11" i="9"/>
  <c r="AF11" i="9"/>
  <c r="AR11" i="9"/>
  <c r="AG11" i="9"/>
  <c r="AN11" i="9"/>
  <c r="AS11" i="9"/>
  <c r="Z11" i="9"/>
  <c r="AH11" i="9"/>
  <c r="AM11" i="9"/>
  <c r="AB11" i="9"/>
  <c r="AK11" i="9"/>
  <c r="AJ11" i="9"/>
  <c r="AA11" i="9"/>
  <c r="AL11" i="9"/>
  <c r="AI11" i="9"/>
  <c r="AC11" i="9"/>
  <c r="X11" i="9"/>
  <c r="AO11" i="9"/>
  <c r="AE11" i="9"/>
  <c r="H21" i="7"/>
  <c r="H22" i="7" s="1"/>
  <c r="H7" i="7"/>
  <c r="H8" i="7" s="1"/>
  <c r="H19" i="7"/>
  <c r="H20" i="7" s="1"/>
  <c r="H17" i="7"/>
  <c r="H18" i="7" s="1"/>
  <c r="H13" i="7"/>
  <c r="H14" i="7" s="1"/>
  <c r="H15" i="7"/>
  <c r="H16" i="7" s="1"/>
  <c r="H9" i="7"/>
  <c r="H10" i="7" s="1"/>
  <c r="H23" i="7"/>
  <c r="H24" i="7" s="1"/>
  <c r="I30" i="7"/>
  <c r="J28" i="7"/>
  <c r="AA34" i="3" l="1"/>
  <c r="T34" i="3"/>
  <c r="S34" i="3"/>
  <c r="AG34" i="3"/>
  <c r="W34" i="3"/>
  <c r="R34" i="3"/>
  <c r="AE34" i="3"/>
  <c r="AJ34" i="3"/>
  <c r="Z34" i="3"/>
  <c r="V34" i="3"/>
  <c r="AC34" i="3"/>
  <c r="P34" i="3"/>
  <c r="AH34" i="3"/>
  <c r="Q34" i="3"/>
  <c r="AF34" i="3"/>
  <c r="AI34" i="3"/>
  <c r="Y34" i="3"/>
  <c r="AD34" i="3"/>
  <c r="X34" i="3"/>
  <c r="AK34" i="3"/>
  <c r="AB34" i="3"/>
  <c r="U34" i="3"/>
  <c r="G33" i="3"/>
  <c r="O33" i="3" s="1"/>
  <c r="W13" i="9"/>
  <c r="AS12" i="9"/>
  <c r="AD12" i="9"/>
  <c r="AQ12" i="9"/>
  <c r="AN12" i="9"/>
  <c r="AA12" i="9"/>
  <c r="X12" i="9"/>
  <c r="AL12" i="9"/>
  <c r="AP12" i="9"/>
  <c r="AR12" i="9"/>
  <c r="AG12" i="9"/>
  <c r="AB12" i="9"/>
  <c r="AC12" i="9"/>
  <c r="Z12" i="9"/>
  <c r="AF12" i="9"/>
  <c r="AM12" i="9"/>
  <c r="AK12" i="9"/>
  <c r="Y12" i="9"/>
  <c r="AE12" i="9"/>
  <c r="AI12" i="9"/>
  <c r="AJ12" i="9"/>
  <c r="AH12" i="9"/>
  <c r="AO12" i="9"/>
  <c r="K28" i="7"/>
  <c r="J30" i="7"/>
  <c r="I21" i="7"/>
  <c r="I22" i="7" s="1"/>
  <c r="I9" i="7"/>
  <c r="I10" i="7" s="1"/>
  <c r="I17" i="7"/>
  <c r="I18" i="7" s="1"/>
  <c r="I19" i="7"/>
  <c r="I20" i="7" s="1"/>
  <c r="I7" i="7"/>
  <c r="I8" i="7" s="1"/>
  <c r="I23" i="7"/>
  <c r="I24" i="7" s="1"/>
  <c r="I15" i="7"/>
  <c r="I16" i="7" s="1"/>
  <c r="I13" i="7"/>
  <c r="I14" i="7" s="1"/>
  <c r="Y13" i="9" l="1"/>
  <c r="AA13" i="9"/>
  <c r="AR13" i="9"/>
  <c r="AB13" i="9"/>
  <c r="X13" i="9"/>
  <c r="AP13" i="9"/>
  <c r="AS13" i="9"/>
  <c r="Z13" i="9"/>
  <c r="AI13" i="9"/>
  <c r="AG13" i="9"/>
  <c r="AM13" i="9"/>
  <c r="AO13" i="9"/>
  <c r="AK13" i="9"/>
  <c r="AN13" i="9"/>
  <c r="AH13" i="9"/>
  <c r="AD13" i="9"/>
  <c r="AE13" i="9"/>
  <c r="AJ13" i="9"/>
  <c r="AQ13" i="9"/>
  <c r="AL13" i="9"/>
  <c r="AF13" i="9"/>
  <c r="AC13" i="9"/>
  <c r="AI33" i="3"/>
  <c r="X5" i="6" s="1"/>
  <c r="AC33" i="3"/>
  <c r="R5" i="6" s="1"/>
  <c r="AK33" i="3"/>
  <c r="Z5" i="6" s="1"/>
  <c r="T33" i="3"/>
  <c r="U33" i="3"/>
  <c r="W33" i="3"/>
  <c r="Z33" i="3"/>
  <c r="AF33" i="3"/>
  <c r="U5" i="6" s="1"/>
  <c r="R33" i="3"/>
  <c r="AB33" i="3"/>
  <c r="Q5" i="6" s="1"/>
  <c r="AG33" i="3"/>
  <c r="V5" i="6" s="1"/>
  <c r="X33" i="3"/>
  <c r="Y33" i="3"/>
  <c r="AE33" i="3"/>
  <c r="T5" i="6" s="1"/>
  <c r="V33" i="3"/>
  <c r="AH33" i="3"/>
  <c r="W5" i="6" s="1"/>
  <c r="S33" i="3"/>
  <c r="AA33" i="3"/>
  <c r="P5" i="6" s="1"/>
  <c r="P33" i="3"/>
  <c r="AJ33" i="3"/>
  <c r="Y5" i="6" s="1"/>
  <c r="AD33" i="3"/>
  <c r="S5" i="6" s="1"/>
  <c r="Q33" i="3"/>
  <c r="W14" i="9"/>
  <c r="J21" i="7"/>
  <c r="J22" i="7" s="1"/>
  <c r="J19" i="7"/>
  <c r="J20" i="7" s="1"/>
  <c r="J15" i="7"/>
  <c r="J16" i="7" s="1"/>
  <c r="J23" i="7"/>
  <c r="J24" i="7" s="1"/>
  <c r="J7" i="7"/>
  <c r="J8" i="7" s="1"/>
  <c r="J9" i="7"/>
  <c r="J10" i="7" s="1"/>
  <c r="J13" i="7"/>
  <c r="J14" i="7" s="1"/>
  <c r="J17" i="7"/>
  <c r="J18" i="7" s="1"/>
  <c r="K30" i="7"/>
  <c r="L28" i="7"/>
  <c r="H11" i="7" l="1"/>
  <c r="H12" i="7" s="1"/>
  <c r="F5" i="6"/>
  <c r="AB5" i="6" s="1"/>
  <c r="M5" i="6"/>
  <c r="AI5" i="6" s="1"/>
  <c r="C11" i="7"/>
  <c r="C12" i="7" s="1"/>
  <c r="O5" i="6"/>
  <c r="AK5" i="6" s="1"/>
  <c r="E11" i="7"/>
  <c r="E12" i="7" s="1"/>
  <c r="F11" i="7"/>
  <c r="F12" i="7" s="1"/>
  <c r="K5" i="6"/>
  <c r="AG5" i="6" s="1"/>
  <c r="D11" i="7"/>
  <c r="D12" i="7" s="1"/>
  <c r="I5" i="6"/>
  <c r="AE5" i="6" s="1"/>
  <c r="I11" i="7"/>
  <c r="I12" i="7" s="1"/>
  <c r="E5" i="6"/>
  <c r="AA5" i="6" s="1"/>
  <c r="N5" i="6"/>
  <c r="AJ5" i="6" s="1"/>
  <c r="J5" i="6"/>
  <c r="AF5" i="6" s="1"/>
  <c r="L5" i="6"/>
  <c r="AH5" i="6" s="1"/>
  <c r="H5" i="6"/>
  <c r="AD5" i="6" s="1"/>
  <c r="G11" i="7"/>
  <c r="G12" i="7" s="1"/>
  <c r="G5" i="6"/>
  <c r="AC5" i="6" s="1"/>
  <c r="J11" i="7"/>
  <c r="J12" i="7" s="1"/>
  <c r="W15" i="9"/>
  <c r="AQ14" i="9"/>
  <c r="AB14" i="9"/>
  <c r="Z14" i="9"/>
  <c r="AD14" i="9"/>
  <c r="AH14" i="9"/>
  <c r="AI14" i="9"/>
  <c r="AR14" i="9"/>
  <c r="AP14" i="9"/>
  <c r="AN14" i="9"/>
  <c r="AJ14" i="9"/>
  <c r="X14" i="9"/>
  <c r="AM14" i="9"/>
  <c r="AG14" i="9"/>
  <c r="AF14" i="9"/>
  <c r="AO14" i="9"/>
  <c r="AS14" i="9"/>
  <c r="AA14" i="9"/>
  <c r="Y14" i="9"/>
  <c r="AL14" i="9"/>
  <c r="AE14" i="9"/>
  <c r="AK14" i="9"/>
  <c r="AC14" i="9"/>
  <c r="L30" i="7"/>
  <c r="M28" i="7"/>
  <c r="M30" i="7" s="1"/>
  <c r="K15" i="7"/>
  <c r="K16" i="7" s="1"/>
  <c r="K9" i="7"/>
  <c r="K10" i="7" s="1"/>
  <c r="K7" i="7"/>
  <c r="K8" i="7" s="1"/>
  <c r="K21" i="7"/>
  <c r="K22" i="7" s="1"/>
  <c r="K11" i="7"/>
  <c r="K12" i="7" s="1"/>
  <c r="K23" i="7"/>
  <c r="K24" i="7" s="1"/>
  <c r="K13" i="7"/>
  <c r="K14" i="7" s="1"/>
  <c r="K17" i="7"/>
  <c r="K18" i="7" s="1"/>
  <c r="K19" i="7"/>
  <c r="K20" i="7" s="1"/>
  <c r="AR15" i="9" l="1"/>
  <c r="AP15" i="9"/>
  <c r="AG15" i="9"/>
  <c r="AE15" i="9"/>
  <c r="AN15" i="9"/>
  <c r="AM15" i="9"/>
  <c r="AS15" i="9"/>
  <c r="AH15" i="9"/>
  <c r="AO15" i="9"/>
  <c r="AB15" i="9"/>
  <c r="AI15" i="9"/>
  <c r="AJ15" i="9"/>
  <c r="AC15" i="9"/>
  <c r="AD15" i="9"/>
  <c r="AL15" i="9"/>
  <c r="AQ15" i="9"/>
  <c r="AA15" i="9"/>
  <c r="Y15" i="9"/>
  <c r="X15" i="9"/>
  <c r="AK15" i="9"/>
  <c r="AF15" i="9"/>
  <c r="Z15" i="9"/>
  <c r="W16" i="9"/>
  <c r="L13" i="7"/>
  <c r="L14" i="7" s="1"/>
  <c r="L19" i="7"/>
  <c r="L20" i="7" s="1"/>
  <c r="L15" i="7"/>
  <c r="L16" i="7" s="1"/>
  <c r="L7" i="7"/>
  <c r="L8" i="7" s="1"/>
  <c r="L9" i="7"/>
  <c r="L10" i="7" s="1"/>
  <c r="L23" i="7"/>
  <c r="L24" i="7" s="1"/>
  <c r="L17" i="7"/>
  <c r="L18" i="7" s="1"/>
  <c r="L21" i="7"/>
  <c r="L22" i="7" s="1"/>
  <c r="L11" i="7"/>
  <c r="L12" i="7" s="1"/>
  <c r="M21" i="7"/>
  <c r="M22" i="7" s="1"/>
  <c r="M13" i="7"/>
  <c r="M14" i="7" s="1"/>
  <c r="M11" i="7"/>
  <c r="M12" i="7" s="1"/>
  <c r="M19" i="7"/>
  <c r="M20" i="7" s="1"/>
  <c r="M9" i="7"/>
  <c r="M10" i="7" s="1"/>
  <c r="M23" i="7"/>
  <c r="M24" i="7" s="1"/>
  <c r="M15" i="7"/>
  <c r="M16" i="7" s="1"/>
  <c r="M17" i="7"/>
  <c r="M18" i="7" s="1"/>
  <c r="M7" i="7"/>
  <c r="M8" i="7" s="1"/>
  <c r="AF51" i="10"/>
  <c r="AE51" i="10"/>
  <c r="AC51" i="10"/>
  <c r="AA51" i="10"/>
  <c r="X51" i="10"/>
  <c r="AB51" i="10"/>
  <c r="Y51" i="10"/>
  <c r="W51" i="10"/>
  <c r="AD51" i="10"/>
  <c r="Z51" i="10"/>
  <c r="AD16" i="9" l="1"/>
  <c r="AQ16" i="9"/>
  <c r="X16" i="9"/>
  <c r="AM16" i="9"/>
  <c r="AG16" i="9"/>
  <c r="Z16" i="9"/>
  <c r="AA16" i="9"/>
  <c r="AN16" i="9"/>
  <c r="AB16" i="9"/>
  <c r="AJ16" i="9"/>
  <c r="AH16" i="9"/>
  <c r="AP16" i="9"/>
  <c r="AE16" i="9"/>
  <c r="AO16" i="9"/>
  <c r="AF16" i="9"/>
  <c r="AR16" i="9"/>
  <c r="AI16" i="9"/>
  <c r="Y16" i="9"/>
  <c r="AS16" i="9"/>
  <c r="AC16" i="9"/>
  <c r="AL16" i="9"/>
  <c r="AK16" i="9"/>
  <c r="W17" i="9"/>
  <c r="Y17" i="9" l="1"/>
  <c r="X17" i="9"/>
  <c r="AF17" i="9"/>
  <c r="AL17" i="9"/>
  <c r="AM17" i="9"/>
  <c r="Z17" i="9"/>
  <c r="AO17" i="9"/>
  <c r="AN17" i="9"/>
  <c r="AS17" i="9"/>
  <c r="AK17" i="9"/>
  <c r="AB17" i="9"/>
  <c r="AP17" i="9"/>
  <c r="AQ17" i="9"/>
  <c r="AI17" i="9"/>
  <c r="AR17" i="9"/>
  <c r="AC17" i="9"/>
  <c r="AJ17" i="9"/>
  <c r="AE17" i="9"/>
  <c r="AD17" i="9"/>
  <c r="AA17" i="9"/>
  <c r="AH17" i="9"/>
  <c r="AG17" i="9"/>
  <c r="W18" i="9"/>
  <c r="AQ18" i="9" l="1"/>
  <c r="Z18" i="9"/>
  <c r="AD18" i="9"/>
  <c r="AL18" i="9"/>
  <c r="AG18" i="9"/>
  <c r="AE18" i="9"/>
  <c r="AN18" i="9"/>
  <c r="AM18" i="9"/>
  <c r="AP18" i="9"/>
  <c r="AS18" i="9"/>
  <c r="Y18" i="9"/>
  <c r="AB18" i="9"/>
  <c r="X18" i="9"/>
  <c r="AA18" i="9"/>
  <c r="AK18" i="9"/>
  <c r="AH18" i="9"/>
  <c r="AO18" i="9"/>
  <c r="AR18" i="9"/>
  <c r="AF18" i="9"/>
  <c r="AI18" i="9"/>
  <c r="AC18" i="9"/>
  <c r="AJ18" i="9"/>
  <c r="W19" i="9"/>
  <c r="W20" i="9" l="1"/>
  <c r="AP19" i="9"/>
  <c r="AD19" i="9"/>
  <c r="AS19" i="9"/>
  <c r="AJ19" i="9"/>
  <c r="AF19" i="9"/>
  <c r="AB19" i="9"/>
  <c r="AH19" i="9"/>
  <c r="AO19" i="9"/>
  <c r="AK19" i="9"/>
  <c r="AA19" i="9"/>
  <c r="AE19" i="9"/>
  <c r="AR19" i="9"/>
  <c r="AL19" i="9"/>
  <c r="Y19" i="9"/>
  <c r="AI19" i="9"/>
  <c r="AQ19" i="9"/>
  <c r="AM19" i="9"/>
  <c r="AN19" i="9"/>
  <c r="Z19" i="9"/>
  <c r="X19" i="9"/>
  <c r="AG19" i="9"/>
  <c r="AC19" i="9"/>
  <c r="AS20" i="9" l="1"/>
  <c r="Z20" i="9"/>
  <c r="X20" i="9"/>
  <c r="AG20" i="9"/>
  <c r="AB20" i="9"/>
  <c r="AR20" i="9"/>
  <c r="AF20" i="9"/>
  <c r="AO20" i="9"/>
  <c r="AD20" i="9"/>
  <c r="AH20" i="9"/>
  <c r="AN20" i="9"/>
  <c r="AM20" i="9"/>
  <c r="Y20" i="9"/>
  <c r="AK20" i="9"/>
  <c r="AL20" i="9"/>
  <c r="AA20" i="9"/>
  <c r="AJ20" i="9"/>
  <c r="AI20" i="9"/>
  <c r="AQ20" i="9"/>
  <c r="AE20" i="9"/>
  <c r="AP20" i="9"/>
  <c r="AC20" i="9"/>
  <c r="W21" i="9"/>
  <c r="AP21" i="9" l="1"/>
  <c r="AR21" i="9"/>
  <c r="AC21" i="9"/>
  <c r="AL21" i="9"/>
  <c r="Z21" i="9"/>
  <c r="AH21" i="9"/>
  <c r="AA21" i="9"/>
  <c r="AI21" i="9"/>
  <c r="AS21" i="9"/>
  <c r="AE21" i="9"/>
  <c r="AM21" i="9"/>
  <c r="AO21" i="9"/>
  <c r="AB21" i="9"/>
  <c r="AF21" i="9"/>
  <c r="Y21" i="9"/>
  <c r="AG21" i="9"/>
  <c r="AK21" i="9"/>
  <c r="AQ21" i="9"/>
  <c r="AN21" i="9"/>
  <c r="AJ21" i="9"/>
  <c r="AD21" i="9"/>
  <c r="X21" i="9"/>
  <c r="W22" i="9"/>
  <c r="W23" i="9" l="1"/>
  <c r="AJ22" i="9"/>
  <c r="AL22" i="9"/>
  <c r="AN22" i="9"/>
  <c r="Z22" i="9"/>
  <c r="AE22" i="9"/>
  <c r="AD22" i="9"/>
  <c r="AG22" i="9"/>
  <c r="AH22" i="9"/>
  <c r="AP22" i="9"/>
  <c r="AA22" i="9"/>
  <c r="AO22" i="9"/>
  <c r="AR22" i="9"/>
  <c r="AS22" i="9"/>
  <c r="AF22" i="9"/>
  <c r="X22" i="9"/>
  <c r="AM22" i="9"/>
  <c r="Y22" i="9"/>
  <c r="AI22" i="9"/>
  <c r="AB22" i="9"/>
  <c r="AC22" i="9"/>
  <c r="AQ22" i="9"/>
  <c r="AK22" i="9"/>
  <c r="AC23" i="9" l="1"/>
  <c r="Z23" i="9"/>
  <c r="AK23" i="9"/>
  <c r="AD23" i="9"/>
  <c r="AM23" i="9"/>
  <c r="AJ23" i="9"/>
  <c r="AS23" i="9"/>
  <c r="AP23" i="9"/>
  <c r="AI23" i="9"/>
  <c r="AG23" i="9"/>
  <c r="AQ23" i="9"/>
  <c r="AO23" i="9"/>
  <c r="AN23" i="9"/>
  <c r="AH23" i="9"/>
  <c r="AB23" i="9"/>
  <c r="AF23" i="9"/>
  <c r="AE23" i="9"/>
  <c r="AR23" i="9"/>
  <c r="AA23" i="9"/>
  <c r="AL23" i="9"/>
  <c r="X23" i="9"/>
  <c r="Y23" i="9"/>
  <c r="W24" i="9"/>
  <c r="AQ24" i="9" l="1"/>
  <c r="Y24" i="9"/>
  <c r="AB24" i="9"/>
  <c r="AC24" i="9"/>
  <c r="AK24" i="9"/>
  <c r="AI24" i="9"/>
  <c r="AL24" i="9"/>
  <c r="Z24" i="9"/>
  <c r="AO24" i="9"/>
  <c r="AR24" i="9"/>
  <c r="AS24" i="9"/>
  <c r="AF24" i="9"/>
  <c r="X24" i="9"/>
  <c r="AM24" i="9"/>
  <c r="AJ24" i="9"/>
  <c r="AN24" i="9"/>
  <c r="AA24" i="9"/>
  <c r="AD24" i="9"/>
  <c r="AE24" i="9"/>
  <c r="AG24" i="9"/>
  <c r="AH24" i="9"/>
  <c r="AP24" i="9"/>
  <c r="W25" i="9"/>
  <c r="Y25" i="9" l="1"/>
  <c r="AL25" i="9"/>
  <c r="Z25" i="9"/>
  <c r="AM25" i="9"/>
  <c r="AF25" i="9"/>
  <c r="AQ25" i="9"/>
  <c r="AD25" i="9"/>
  <c r="AI25" i="9"/>
  <c r="AJ25" i="9"/>
  <c r="AS25" i="9"/>
  <c r="AE25" i="9"/>
  <c r="AA25" i="9"/>
  <c r="AG25" i="9"/>
  <c r="AB25" i="9"/>
  <c r="AC25" i="9"/>
  <c r="AN25" i="9"/>
  <c r="AR25" i="9"/>
  <c r="AO25" i="9"/>
  <c r="AH25" i="9"/>
  <c r="AK25" i="9"/>
  <c r="X25" i="9"/>
  <c r="AP25" i="9"/>
  <c r="W26" i="9"/>
  <c r="AG26" i="9" l="1"/>
  <c r="AO26" i="9"/>
  <c r="AS26" i="9"/>
  <c r="AC26" i="9"/>
  <c r="AK26" i="9"/>
  <c r="X26" i="9"/>
  <c r="AH26" i="9"/>
  <c r="Y26" i="9"/>
  <c r="AM26" i="9"/>
  <c r="AI26" i="9"/>
  <c r="AB26" i="9"/>
  <c r="AF26" i="9"/>
  <c r="AN26" i="9"/>
  <c r="AD26" i="9"/>
  <c r="AL26" i="9"/>
  <c r="AQ26" i="9"/>
  <c r="AA26" i="9"/>
  <c r="Z26" i="9"/>
  <c r="AJ26" i="9"/>
  <c r="AE26" i="9"/>
  <c r="AR26" i="9"/>
  <c r="AP26" i="9"/>
  <c r="W27" i="9"/>
  <c r="AO27" i="9" l="1"/>
  <c r="Y27" i="9"/>
  <c r="Z27" i="9"/>
  <c r="AE27" i="9"/>
  <c r="AB27" i="9"/>
  <c r="AF27" i="9"/>
  <c r="AD27" i="9"/>
  <c r="AL27" i="9"/>
  <c r="X27" i="9"/>
  <c r="AQ27" i="9"/>
  <c r="AP27" i="9"/>
  <c r="AH27" i="9"/>
  <c r="AR27" i="9"/>
  <c r="AG27" i="9"/>
  <c r="AK27" i="9"/>
  <c r="AI27" i="9"/>
  <c r="AS27" i="9"/>
  <c r="AC27" i="9"/>
  <c r="AM27" i="9"/>
  <c r="AA27" i="9"/>
  <c r="AN27" i="9"/>
  <c r="AJ27" i="9"/>
  <c r="W28" i="9"/>
  <c r="AO28" i="9" l="1"/>
  <c r="AR28" i="9"/>
  <c r="AN28" i="9"/>
  <c r="AF28" i="9"/>
  <c r="AA28" i="9"/>
  <c r="AD28" i="9"/>
  <c r="AC28" i="9"/>
  <c r="AM28" i="9"/>
  <c r="AJ28" i="9"/>
  <c r="AL28" i="9"/>
  <c r="AH28" i="9"/>
  <c r="Z28" i="9"/>
  <c r="AE28" i="9"/>
  <c r="AG28" i="9"/>
  <c r="AQ28" i="9"/>
  <c r="AP28" i="9"/>
  <c r="AK28" i="9"/>
  <c r="AS28" i="9"/>
  <c r="X28" i="9"/>
  <c r="Y28" i="9"/>
  <c r="AI28" i="9"/>
  <c r="AB28" i="9"/>
  <c r="W29" i="9"/>
  <c r="W31" i="9" l="1"/>
  <c r="W30" i="9"/>
  <c r="AR29" i="9"/>
  <c r="AJ29" i="9"/>
  <c r="Y29" i="9"/>
  <c r="AF29" i="9"/>
  <c r="AP29" i="9"/>
  <c r="AQ29" i="9"/>
  <c r="AB29" i="9"/>
  <c r="AS29" i="9"/>
  <c r="X29" i="9"/>
  <c r="AE29" i="9"/>
  <c r="AC29" i="9"/>
  <c r="AN29" i="9"/>
  <c r="Z29" i="9"/>
  <c r="AK29" i="9"/>
  <c r="AO29" i="9"/>
  <c r="AA29" i="9"/>
  <c r="AG29" i="9"/>
  <c r="AL29" i="9"/>
  <c r="AD29" i="9"/>
  <c r="AI29" i="9"/>
  <c r="AM29" i="9"/>
  <c r="AH29" i="9"/>
  <c r="AA30" i="9" l="1"/>
  <c r="AB30" i="9"/>
  <c r="AM30" i="9"/>
  <c r="AO30" i="9"/>
  <c r="Y30" i="9"/>
  <c r="AN30" i="9"/>
  <c r="AF30" i="9"/>
  <c r="AI30" i="9"/>
  <c r="AD30" i="9"/>
  <c r="AE30" i="9"/>
  <c r="AR30" i="9"/>
  <c r="AQ30" i="9"/>
  <c r="AK30" i="9"/>
  <c r="AC30" i="9"/>
  <c r="AJ30" i="9"/>
  <c r="AP30" i="9"/>
  <c r="AH30" i="9"/>
  <c r="AL30" i="9"/>
  <c r="AG30" i="9"/>
  <c r="X30" i="9"/>
  <c r="Z30" i="9"/>
  <c r="AS30" i="9"/>
  <c r="AK31" i="9"/>
  <c r="AP31" i="9"/>
  <c r="AG31" i="9"/>
  <c r="AL31" i="9"/>
  <c r="AE31" i="9"/>
  <c r="Y31" i="9"/>
  <c r="AF31" i="9"/>
  <c r="Z31" i="9"/>
  <c r="AB31" i="9"/>
  <c r="AS31" i="9"/>
  <c r="AD31" i="9"/>
  <c r="AN31" i="9"/>
  <c r="AA31" i="9"/>
  <c r="AH31" i="9"/>
  <c r="AJ31" i="9"/>
  <c r="AI31" i="9"/>
  <c r="AM31" i="9"/>
  <c r="AR31" i="9"/>
  <c r="X31" i="9"/>
  <c r="AO31" i="9"/>
  <c r="AQ31" i="9"/>
  <c r="AC31" i="9"/>
  <c r="AI80" i="9" l="1"/>
  <c r="C27" i="7" s="1"/>
  <c r="X80" i="9"/>
  <c r="C25" i="7" s="1"/>
  <c r="Z80" i="9"/>
  <c r="E25" i="7" s="1"/>
  <c r="AQ80" i="9"/>
  <c r="K27" i="7" s="1"/>
  <c r="AM80" i="9"/>
  <c r="G27" i="7" s="1"/>
  <c r="AA80" i="9"/>
  <c r="F25" i="7" s="1"/>
  <c r="AB80" i="9"/>
  <c r="G25" i="7" s="1"/>
  <c r="AK80" i="9"/>
  <c r="E27" i="7" s="1"/>
  <c r="AN80" i="9"/>
  <c r="H27" i="7" s="1"/>
  <c r="AC80" i="9"/>
  <c r="H25" i="7" s="1"/>
  <c r="AR80" i="9"/>
  <c r="L27" i="7" s="1"/>
  <c r="AH80" i="9"/>
  <c r="M25" i="7" s="1"/>
  <c r="M26" i="7" s="1"/>
  <c r="AS80" i="9"/>
  <c r="M27" i="7" s="1"/>
  <c r="Y80" i="9"/>
  <c r="D25" i="7" s="1"/>
  <c r="AP80" i="9"/>
  <c r="J27" i="7" s="1"/>
  <c r="AE80" i="9"/>
  <c r="J25" i="7" s="1"/>
  <c r="AO80" i="9"/>
  <c r="I27" i="7" s="1"/>
  <c r="AL80" i="9"/>
  <c r="F27" i="7" s="1"/>
  <c r="AJ80" i="9"/>
  <c r="D27" i="7" s="1"/>
  <c r="AD80" i="9"/>
  <c r="I25" i="7" s="1"/>
  <c r="AF80" i="9"/>
  <c r="K25" i="7" s="1"/>
  <c r="K26" i="7" s="1"/>
  <c r="AG80" i="9"/>
  <c r="L25" i="7" s="1"/>
  <c r="C26" i="7" l="1"/>
  <c r="L26" i="7"/>
  <c r="J26" i="7"/>
  <c r="D26" i="7"/>
  <c r="I26" i="7"/>
  <c r="H26" i="7"/>
  <c r="G26" i="7"/>
  <c r="E26" i="7"/>
  <c r="F26" i="7"/>
</calcChain>
</file>

<file path=xl/sharedStrings.xml><?xml version="1.0" encoding="utf-8"?>
<sst xmlns="http://schemas.openxmlformats.org/spreadsheetml/2006/main" count="550" uniqueCount="371">
  <si>
    <t>関連する科目（◎必修）</t>
  </si>
  <si>
    <t>１年前期</t>
  </si>
  <si>
    <t>１年後期</t>
  </si>
  <si>
    <t>２年前期</t>
  </si>
  <si>
    <t>２年後期</t>
  </si>
  <si>
    <t>３年前期</t>
  </si>
  <si>
    <t>３年後期</t>
  </si>
  <si>
    <t>４年次</t>
  </si>
  <si>
    <t>成績</t>
    <rPh sb="0" eb="2">
      <t>セイセキ</t>
    </rPh>
    <phoneticPr fontId="4"/>
  </si>
  <si>
    <t>開講時期</t>
    <rPh sb="0" eb="2">
      <t>カイコウ</t>
    </rPh>
    <rPh sb="2" eb="4">
      <t>ジキ</t>
    </rPh>
    <phoneticPr fontId="4"/>
  </si>
  <si>
    <t>単位数</t>
    <rPh sb="0" eb="3">
      <t>タンイスウ</t>
    </rPh>
    <phoneticPr fontId="4"/>
  </si>
  <si>
    <t>点数</t>
    <rPh sb="0" eb="2">
      <t>テンスウ</t>
    </rPh>
    <phoneticPr fontId="4"/>
  </si>
  <si>
    <t>単位認定</t>
    <rPh sb="0" eb="2">
      <t>タンイ</t>
    </rPh>
    <rPh sb="2" eb="4">
      <t>ニンテイ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</si>
  <si>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</si>
  <si>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</si>
  <si>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</si>
  <si>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</si>
  <si>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取得単位数</t>
  </si>
  <si>
    <t>２年後期</t>
    <rPh sb="1" eb="2">
      <t>ネン</t>
    </rPh>
    <rPh sb="2" eb="4">
      <t>コウキ</t>
    </rPh>
    <phoneticPr fontId="4"/>
  </si>
  <si>
    <t>３年後期</t>
    <rPh sb="2" eb="3">
      <t>アト</t>
    </rPh>
    <phoneticPr fontId="4"/>
  </si>
  <si>
    <t>取得
単位数</t>
    <rPh sb="0" eb="2">
      <t>シュトク</t>
    </rPh>
    <rPh sb="5" eb="6">
      <t>カズ</t>
    </rPh>
    <phoneticPr fontId="4"/>
  </si>
  <si>
    <t>３年後期</t>
    <rPh sb="2" eb="3">
      <t>ウシ</t>
    </rPh>
    <phoneticPr fontId="4"/>
  </si>
  <si>
    <t>GPT</t>
    <phoneticPr fontId="4"/>
  </si>
  <si>
    <t>Ⅰ　幅広い教養と技術者倫理</t>
    <phoneticPr fontId="4"/>
  </si>
  <si>
    <t>Ⅱ　基礎的学理・専門知識・応用能力</t>
    <phoneticPr fontId="4"/>
  </si>
  <si>
    <t>Ⅲ　社会に貢献できる技術者としての素養</t>
    <phoneticPr fontId="4"/>
  </si>
  <si>
    <t>S</t>
    <phoneticPr fontId="4"/>
  </si>
  <si>
    <t>３年前期</t>
    <rPh sb="1" eb="2">
      <t>ネン</t>
    </rPh>
    <rPh sb="2" eb="3">
      <t>ゼン</t>
    </rPh>
    <phoneticPr fontId="4"/>
  </si>
  <si>
    <t>２年後期</t>
    <phoneticPr fontId="4"/>
  </si>
  <si>
    <t>２年前期</t>
    <phoneticPr fontId="4"/>
  </si>
  <si>
    <r>
      <t xml:space="preserve">(A) </t>
    </r>
    <r>
      <rPr>
        <sz val="10.5"/>
        <rFont val="ＭＳ Ｐ明朝"/>
        <family val="1"/>
        <charset val="128"/>
      </rPr>
      <t xml:space="preserve">科学技術基礎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科学技術の共通基礎科目として数学・外国語・情報処理能力を習得する</t>
    </r>
    <r>
      <rPr>
        <sz val="9"/>
        <rFont val="Century"/>
        <family val="1"/>
      </rPr>
      <t>)</t>
    </r>
    <phoneticPr fontId="4"/>
  </si>
  <si>
    <r>
      <t xml:space="preserve">(B) </t>
    </r>
    <r>
      <rPr>
        <sz val="10.5"/>
        <rFont val="ＭＳ Ｐ明朝"/>
        <family val="1"/>
        <charset val="128"/>
      </rPr>
      <t>自然科学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自然科学全般に関する広い知識を修得し、科学的思考能力を高める</t>
    </r>
    <r>
      <rPr>
        <sz val="9"/>
        <rFont val="Century"/>
        <family val="1"/>
      </rPr>
      <t>)</t>
    </r>
    <phoneticPr fontId="4"/>
  </si>
  <si>
    <r>
      <t xml:space="preserve">(D) </t>
    </r>
    <r>
      <rPr>
        <sz val="10.5"/>
        <rFont val="ＭＳ Ｐ明朝"/>
        <family val="1"/>
        <charset val="128"/>
      </rPr>
      <t>主要専門基礎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主要専門科目の基礎を身につける</t>
    </r>
    <r>
      <rPr>
        <sz val="9"/>
        <rFont val="Century"/>
        <family val="1"/>
      </rPr>
      <t>)</t>
    </r>
    <rPh sb="4" eb="6">
      <t>シュヨウ</t>
    </rPh>
    <phoneticPr fontId="4"/>
  </si>
  <si>
    <r>
      <t xml:space="preserve">(E) </t>
    </r>
    <r>
      <rPr>
        <sz val="10.5"/>
        <rFont val="ＭＳ Ｐ明朝"/>
        <family val="1"/>
        <charset val="128"/>
      </rPr>
      <t xml:space="preserve">自主学習・応用能力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演習を通じて、自己学習の習慣を身につけ、応用能力を高める</t>
    </r>
    <r>
      <rPr>
        <sz val="9"/>
        <rFont val="Century"/>
        <family val="1"/>
      </rPr>
      <t>)</t>
    </r>
    <phoneticPr fontId="4"/>
  </si>
  <si>
    <r>
      <t xml:space="preserve">(G) </t>
    </r>
    <r>
      <rPr>
        <sz val="10.5"/>
        <rFont val="ＭＳ Ｐ明朝"/>
        <family val="1"/>
        <charset val="128"/>
      </rPr>
      <t>コミュニケーション能力</t>
    </r>
    <r>
      <rPr>
        <sz val="10.5"/>
        <rFont val="Century"/>
        <family val="1"/>
      </rPr>
      <t xml:space="preserve">  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説明責任を果たすためのコミュニケーション能力を習得する</t>
    </r>
    <r>
      <rPr>
        <sz val="9"/>
        <rFont val="Century"/>
        <family val="1"/>
      </rPr>
      <t>)</t>
    </r>
    <phoneticPr fontId="4"/>
  </si>
  <si>
    <t>３年前期</t>
    <rPh sb="2" eb="3">
      <t>ゼン</t>
    </rPh>
    <phoneticPr fontId="4"/>
  </si>
  <si>
    <t>３年後期</t>
    <phoneticPr fontId="4"/>
  </si>
  <si>
    <t>３年後期</t>
    <phoneticPr fontId="4"/>
  </si>
  <si>
    <r>
      <t xml:space="preserve">(A) </t>
    </r>
    <r>
      <rPr>
        <sz val="11"/>
        <rFont val="ＭＳ Ｐ明朝"/>
        <family val="1"/>
        <charset val="128"/>
      </rPr>
      <t>科学技術基礎</t>
    </r>
    <phoneticPr fontId="4"/>
  </si>
  <si>
    <r>
      <t xml:space="preserve">(B) </t>
    </r>
    <r>
      <rPr>
        <sz val="11"/>
        <rFont val="ＭＳ Ｐ明朝"/>
        <family val="1"/>
        <charset val="128"/>
      </rPr>
      <t>自然科学</t>
    </r>
    <phoneticPr fontId="4"/>
  </si>
  <si>
    <r>
      <t xml:space="preserve">(E) </t>
    </r>
    <r>
      <rPr>
        <sz val="11"/>
        <rFont val="ＭＳ Ｐ明朝"/>
        <family val="1"/>
        <charset val="128"/>
      </rPr>
      <t>自主学習</t>
    </r>
    <phoneticPr fontId="4"/>
  </si>
  <si>
    <r>
      <t xml:space="preserve">(G) </t>
    </r>
    <r>
      <rPr>
        <sz val="11"/>
        <rFont val="ＭＳ Ｐ明朝"/>
        <family val="1"/>
        <charset val="128"/>
      </rPr>
      <t>コミュニケーション</t>
    </r>
    <phoneticPr fontId="4"/>
  </si>
  <si>
    <r>
      <t xml:space="preserve">(H) </t>
    </r>
    <r>
      <rPr>
        <sz val="11"/>
        <rFont val="ＭＳ Ｐ明朝"/>
        <family val="1"/>
        <charset val="128"/>
      </rPr>
      <t>応用技術</t>
    </r>
    <phoneticPr fontId="4"/>
  </si>
  <si>
    <t>GPA</t>
    <phoneticPr fontId="4"/>
  </si>
  <si>
    <t>GPA</t>
    <phoneticPr fontId="4"/>
  </si>
  <si>
    <t>年度</t>
    <rPh sb="0" eb="2">
      <t>ネンド</t>
    </rPh>
    <phoneticPr fontId="4"/>
  </si>
  <si>
    <t>GPT</t>
    <phoneticPr fontId="4"/>
  </si>
  <si>
    <r>
      <t xml:space="preserve">(D) </t>
    </r>
    <r>
      <rPr>
        <sz val="11"/>
        <rFont val="ＭＳ Ｐ明朝"/>
        <family val="1"/>
        <charset val="128"/>
      </rPr>
      <t>専門基礎</t>
    </r>
    <phoneticPr fontId="4"/>
  </si>
  <si>
    <t>単位取得
年度・学期</t>
    <rPh sb="0" eb="2">
      <t>タンイ</t>
    </rPh>
    <rPh sb="8" eb="10">
      <t>ガッキ</t>
    </rPh>
    <phoneticPr fontId="4"/>
  </si>
  <si>
    <t>入学年度</t>
    <rPh sb="0" eb="2">
      <t>ニュウガク</t>
    </rPh>
    <rPh sb="2" eb="4">
      <t>ネンド</t>
    </rPh>
    <phoneticPr fontId="4"/>
  </si>
  <si>
    <t>１年</t>
  </si>
  <si>
    <t>２年</t>
  </si>
  <si>
    <t>３年</t>
  </si>
  <si>
    <t>４年</t>
  </si>
  <si>
    <t>前期</t>
  </si>
  <si>
    <t>後期</t>
  </si>
  <si>
    <t>単位数</t>
  </si>
  <si>
    <t>学習・教育目標</t>
    <phoneticPr fontId="4"/>
  </si>
  <si>
    <t>入学年度：平成</t>
    <rPh sb="0" eb="2">
      <t>ニュウガク</t>
    </rPh>
    <rPh sb="2" eb="4">
      <t>ネンド</t>
    </rPh>
    <rPh sb="5" eb="7">
      <t>ヘイセイ</t>
    </rPh>
    <phoneticPr fontId="4"/>
  </si>
  <si>
    <t>１年前期</t>
    <phoneticPr fontId="4"/>
  </si>
  <si>
    <t>１年後期</t>
    <phoneticPr fontId="4"/>
  </si>
  <si>
    <t>１年前期</t>
    <rPh sb="2" eb="3">
      <t>マエ</t>
    </rPh>
    <phoneticPr fontId="4"/>
  </si>
  <si>
    <t>２年後期</t>
    <phoneticPr fontId="4"/>
  </si>
  <si>
    <r>
      <t xml:space="preserve">(I) </t>
    </r>
    <r>
      <rPr>
        <sz val="10.5"/>
        <rFont val="ＭＳ Ｐ明朝"/>
        <family val="1"/>
        <charset val="128"/>
      </rPr>
      <t xml:space="preserve">デザイン能力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自ら問題を発見し，調査・分析・評価・提案を行うことにより問題を解決する能力を身につける</t>
    </r>
    <r>
      <rPr>
        <sz val="9"/>
        <rFont val="Century"/>
        <family val="1"/>
      </rPr>
      <t>)</t>
    </r>
    <phoneticPr fontId="4"/>
  </si>
  <si>
    <t>学習・教育到達目標</t>
    <rPh sb="5" eb="7">
      <t>トウタツ</t>
    </rPh>
    <phoneticPr fontId="4"/>
  </si>
  <si>
    <r>
      <t xml:space="preserve">(F) </t>
    </r>
    <r>
      <rPr>
        <sz val="10.5"/>
        <rFont val="ＭＳ Ｐ明朝"/>
        <family val="1"/>
        <charset val="128"/>
      </rPr>
      <t xml:space="preserve">チームによる実体験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実験・実習を通して現象の理解を深めるとともに，チームワーク能力を身につける</t>
    </r>
    <r>
      <rPr>
        <sz val="9"/>
        <rFont val="Century"/>
        <family val="1"/>
      </rPr>
      <t>)</t>
    </r>
    <phoneticPr fontId="4"/>
  </si>
  <si>
    <r>
      <t xml:space="preserve">(F) </t>
    </r>
    <r>
      <rPr>
        <sz val="11"/>
        <rFont val="ＭＳ Ｐ明朝"/>
        <family val="1"/>
        <charset val="128"/>
      </rPr>
      <t>チームによる実体験</t>
    </r>
    <phoneticPr fontId="4"/>
  </si>
  <si>
    <r>
      <t xml:space="preserve">(I) </t>
    </r>
    <r>
      <rPr>
        <sz val="11"/>
        <rFont val="ＭＳ Ｐ明朝"/>
        <family val="1"/>
        <charset val="128"/>
      </rPr>
      <t>デザイン能力</t>
    </r>
    <phoneticPr fontId="4"/>
  </si>
  <si>
    <t>「学習・教育到達目標」達成状況の総括表</t>
    <rPh sb="6" eb="8">
      <t>トウタツ</t>
    </rPh>
    <phoneticPr fontId="4"/>
  </si>
  <si>
    <t>学習・教育到達目標</t>
    <phoneticPr fontId="4"/>
  </si>
  <si>
    <r>
      <t xml:space="preserve">(C) </t>
    </r>
    <r>
      <rPr>
        <sz val="11"/>
        <rFont val="ＭＳ Ｐ明朝"/>
        <family val="1"/>
        <charset val="128"/>
      </rPr>
      <t>多面的思考と倫理</t>
    </r>
    <phoneticPr fontId="4"/>
  </si>
  <si>
    <r>
      <t xml:space="preserve">(C) </t>
    </r>
    <r>
      <rPr>
        <sz val="10.5"/>
        <rFont val="ＭＳ Ｐ明朝"/>
        <family val="1"/>
        <charset val="128"/>
      </rPr>
      <t>多面的思考と技術者倫理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人類の文化，社会や自然に関する多面的な思考力を修得し，技術者としての倫理・責任感を身につける</t>
    </r>
    <r>
      <rPr>
        <sz val="9"/>
        <rFont val="Century"/>
        <family val="1"/>
      </rPr>
      <t>)</t>
    </r>
    <phoneticPr fontId="4"/>
  </si>
  <si>
    <t>※学期ごとに，これらの数値をＪノートの総括表に転記すること</t>
    <rPh sb="11" eb="13">
      <t>スウチ</t>
    </rPh>
    <rPh sb="19" eb="22">
      <t>ソウカツヒョウ</t>
    </rPh>
    <rPh sb="23" eb="25">
      <t>テンキ</t>
    </rPh>
    <phoneticPr fontId="4"/>
  </si>
  <si>
    <t>合</t>
    <rPh sb="0" eb="1">
      <t>ゴウ</t>
    </rPh>
    <phoneticPr fontId="4"/>
  </si>
  <si>
    <t>否</t>
    <rPh sb="0" eb="1">
      <t>ヒ</t>
    </rPh>
    <phoneticPr fontId="4"/>
  </si>
  <si>
    <t>取得
単位数</t>
    <phoneticPr fontId="4"/>
  </si>
  <si>
    <t>各期の累計取得単位数</t>
    <rPh sb="0" eb="2">
      <t>カクキ</t>
    </rPh>
    <rPh sb="3" eb="5">
      <t>ルイケイ</t>
    </rPh>
    <rPh sb="5" eb="7">
      <t>シュトク</t>
    </rPh>
    <rPh sb="7" eb="10">
      <t>タンイスウ</t>
    </rPh>
    <phoneticPr fontId="4"/>
  </si>
  <si>
    <r>
      <rPr>
        <b/>
        <sz val="11"/>
        <rFont val="ＭＳ Ｐ明朝"/>
        <family val="1"/>
        <charset val="128"/>
      </rPr>
      <t>各期の累計</t>
    </r>
    <r>
      <rPr>
        <b/>
        <sz val="11"/>
        <rFont val="Century"/>
        <family val="1"/>
      </rPr>
      <t>GPA</t>
    </r>
    <rPh sb="0" eb="2">
      <t>カクキ</t>
    </rPh>
    <phoneticPr fontId="4"/>
  </si>
  <si>
    <r>
      <rPr>
        <b/>
        <sz val="11"/>
        <rFont val="ＭＳ Ｐ明朝"/>
        <family val="1"/>
        <charset val="128"/>
      </rPr>
      <t>各期の</t>
    </r>
    <r>
      <rPr>
        <b/>
        <sz val="11"/>
        <rFont val="Century"/>
        <family val="1"/>
      </rPr>
      <t>GPT</t>
    </r>
    <rPh sb="0" eb="2">
      <t>カクキ</t>
    </rPh>
    <phoneticPr fontId="4"/>
  </si>
  <si>
    <r>
      <rPr>
        <sz val="10.5"/>
        <rFont val="ＭＳ 明朝"/>
        <family val="1"/>
        <charset val="128"/>
      </rPr>
      <t>◎線形代数Ⅰ</t>
    </r>
    <phoneticPr fontId="4"/>
  </si>
  <si>
    <r>
      <rPr>
        <sz val="10.5"/>
        <rFont val="ＭＳ 明朝"/>
        <family val="1"/>
        <charset val="128"/>
      </rPr>
      <t>◎線形代数Ⅱ</t>
    </r>
    <phoneticPr fontId="4"/>
  </si>
  <si>
    <r>
      <rPr>
        <sz val="10.5"/>
        <rFont val="ＭＳ 明朝"/>
        <family val="1"/>
        <charset val="128"/>
      </rPr>
      <t>◎微分積分Ⅰ及び演習</t>
    </r>
    <rPh sb="6" eb="7">
      <t>オヨ</t>
    </rPh>
    <rPh sb="8" eb="10">
      <t>エンシュウ</t>
    </rPh>
    <phoneticPr fontId="4"/>
  </si>
  <si>
    <r>
      <rPr>
        <sz val="10.5"/>
        <rFont val="ＭＳ 明朝"/>
        <family val="1"/>
        <charset val="128"/>
      </rPr>
      <t>　微分積分Ⅱ及び演習</t>
    </r>
    <rPh sb="6" eb="7">
      <t>オヨ</t>
    </rPh>
    <rPh sb="8" eb="10">
      <t>エンシュウ</t>
    </rPh>
    <phoneticPr fontId="4"/>
  </si>
  <si>
    <r>
      <rPr>
        <sz val="10.5"/>
        <rFont val="ＭＳ 明朝"/>
        <family val="1"/>
        <charset val="128"/>
      </rPr>
      <t>◎社会工学基礎Ⅰ</t>
    </r>
    <phoneticPr fontId="4"/>
  </si>
  <si>
    <r>
      <rPr>
        <sz val="10.5"/>
        <rFont val="ＭＳ 明朝"/>
        <family val="1"/>
        <charset val="128"/>
      </rPr>
      <t>◎社会工学基礎Ⅱ</t>
    </r>
    <phoneticPr fontId="4"/>
  </si>
  <si>
    <r>
      <rPr>
        <sz val="10.5"/>
        <rFont val="ＭＳ 明朝"/>
        <family val="1"/>
        <charset val="128"/>
      </rPr>
      <t>◎環境都市情報技術</t>
    </r>
    <rPh sb="1" eb="3">
      <t>カンキョウ</t>
    </rPh>
    <rPh sb="3" eb="5">
      <t>トシ</t>
    </rPh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</si>
  <si>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English Seminar</t>
    </r>
    <r>
      <rPr>
        <sz val="10.5"/>
        <rFont val="ＭＳ 明朝"/>
        <family val="1"/>
        <charset val="128"/>
      </rPr>
      <t>Ⅰ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</si>
  <si>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English Seminar</t>
    </r>
    <r>
      <rPr>
        <sz val="10.5"/>
        <rFont val="ＭＳ 明朝"/>
        <family val="1"/>
        <charset val="128"/>
      </rPr>
      <t>Ⅱ</t>
    </r>
    <phoneticPr fontId="4"/>
  </si>
  <si>
    <r>
      <rPr>
        <sz val="10.5"/>
        <rFont val="ＭＳ 明朝"/>
        <family val="1"/>
        <charset val="128"/>
      </rPr>
      <t>◎力学</t>
    </r>
    <phoneticPr fontId="4"/>
  </si>
  <si>
    <r>
      <rPr>
        <sz val="10.5"/>
        <rFont val="ＭＳ 明朝"/>
        <family val="1"/>
        <charset val="128"/>
      </rPr>
      <t>　物理学実験</t>
    </r>
  </si>
  <si>
    <r>
      <rPr>
        <sz val="10.5"/>
        <rFont val="ＭＳ 明朝"/>
        <family val="1"/>
        <charset val="128"/>
      </rPr>
      <t>　電磁気学</t>
    </r>
  </si>
  <si>
    <r>
      <rPr>
        <sz val="10.5"/>
        <rFont val="ＭＳ 明朝"/>
        <family val="1"/>
        <charset val="128"/>
      </rPr>
      <t>　基礎化学</t>
    </r>
  </si>
  <si>
    <r>
      <rPr>
        <sz val="10.5"/>
        <rFont val="ＭＳ 明朝"/>
        <family val="1"/>
        <charset val="128"/>
      </rPr>
      <t>　化学結合論</t>
    </r>
  </si>
  <si>
    <r>
      <rPr>
        <sz val="10.5"/>
        <rFont val="ＭＳ 明朝"/>
        <family val="1"/>
        <charset val="128"/>
      </rPr>
      <t>　地球科学</t>
    </r>
  </si>
  <si>
    <r>
      <rPr>
        <sz val="10.5"/>
        <rFont val="ＭＳ 明朝"/>
        <family val="1"/>
        <charset val="128"/>
      </rPr>
      <t>　地球科学実験</t>
    </r>
  </si>
  <si>
    <r>
      <rPr>
        <sz val="10.5"/>
        <rFont val="ＭＳ 明朝"/>
        <family val="1"/>
        <charset val="128"/>
      </rPr>
      <t>◎環境生態学</t>
    </r>
    <phoneticPr fontId="4"/>
  </si>
  <si>
    <r>
      <rPr>
        <sz val="10.5"/>
        <rFont val="ＭＳ 明朝"/>
        <family val="1"/>
        <charset val="128"/>
      </rPr>
      <t>　生体機能科学</t>
    </r>
  </si>
  <si>
    <r>
      <rPr>
        <sz val="10.5"/>
        <rFont val="ＭＳ 明朝"/>
        <family val="1"/>
        <charset val="128"/>
      </rPr>
      <t>　専門基礎科学Ⅰ（留学生）</t>
    </r>
  </si>
  <si>
    <r>
      <rPr>
        <sz val="10.5"/>
        <rFont val="ＭＳ 明朝"/>
        <family val="1"/>
        <charset val="128"/>
      </rPr>
      <t>　専門基礎科学Ⅱ（留学生）</t>
    </r>
  </si>
  <si>
    <r>
      <rPr>
        <sz val="10.5"/>
        <rFont val="ＭＳ 明朝"/>
        <family val="1"/>
        <charset val="128"/>
      </rPr>
      <t>　水域防災工学</t>
    </r>
    <rPh sb="5" eb="7">
      <t>コウガク</t>
    </rPh>
    <phoneticPr fontId="4"/>
  </si>
  <si>
    <r>
      <rPr>
        <sz val="10.5"/>
        <rFont val="ＭＳ 明朝"/>
        <family val="1"/>
        <charset val="128"/>
      </rPr>
      <t>　建設マネジメント</t>
    </r>
  </si>
  <si>
    <r>
      <rPr>
        <sz val="10.5"/>
        <rFont val="ＭＳ 明朝"/>
        <family val="1"/>
        <charset val="128"/>
      </rPr>
      <t>◎構造力学Ⅰ</t>
    </r>
    <phoneticPr fontId="4"/>
  </si>
  <si>
    <r>
      <rPr>
        <sz val="10.5"/>
        <rFont val="ＭＳ 明朝"/>
        <family val="1"/>
        <charset val="128"/>
      </rPr>
      <t>◎構造力学Ⅱ</t>
    </r>
    <rPh sb="1" eb="3">
      <t>コウゾウ</t>
    </rPh>
    <rPh sb="3" eb="5">
      <t>リキガク</t>
    </rPh>
    <phoneticPr fontId="4"/>
  </si>
  <si>
    <r>
      <rPr>
        <sz val="10.5"/>
        <rFont val="ＭＳ 明朝"/>
        <family val="1"/>
        <charset val="128"/>
      </rPr>
      <t>◎構築材質学</t>
    </r>
  </si>
  <si>
    <r>
      <rPr>
        <sz val="10.5"/>
        <rFont val="ＭＳ 明朝"/>
        <family val="1"/>
        <charset val="128"/>
      </rPr>
      <t>◎コンクリート構造学</t>
    </r>
  </si>
  <si>
    <r>
      <rPr>
        <sz val="10.5"/>
        <rFont val="ＭＳ 明朝"/>
        <family val="1"/>
        <charset val="128"/>
      </rPr>
      <t>◎地盤力学</t>
    </r>
  </si>
  <si>
    <r>
      <rPr>
        <sz val="10.5"/>
        <rFont val="ＭＳ 明朝"/>
        <family val="1"/>
        <charset val="128"/>
      </rPr>
      <t>◎環境水理学Ⅰ</t>
    </r>
    <phoneticPr fontId="4"/>
  </si>
  <si>
    <r>
      <rPr>
        <sz val="10.5"/>
        <rFont val="ＭＳ 明朝"/>
        <family val="1"/>
        <charset val="128"/>
      </rPr>
      <t>◎環境水理学Ⅱ</t>
    </r>
    <phoneticPr fontId="4"/>
  </si>
  <si>
    <r>
      <rPr>
        <sz val="10.5"/>
        <rFont val="ＭＳ 明朝"/>
        <family val="1"/>
        <charset val="128"/>
      </rPr>
      <t>◎社会基盤計画学</t>
    </r>
  </si>
  <si>
    <r>
      <rPr>
        <sz val="10.5"/>
        <rFont val="ＭＳ 明朝"/>
        <family val="1"/>
        <charset val="128"/>
      </rPr>
      <t>◎測量学</t>
    </r>
    <rPh sb="1" eb="3">
      <t>ソクリョウ</t>
    </rPh>
    <rPh sb="3" eb="4">
      <t>ガク</t>
    </rPh>
    <phoneticPr fontId="4"/>
  </si>
  <si>
    <r>
      <rPr>
        <sz val="10.5"/>
        <rFont val="ＭＳ 明朝"/>
        <family val="1"/>
        <charset val="128"/>
      </rPr>
      <t>◎社会工学基礎Ⅲ</t>
    </r>
    <rPh sb="1" eb="3">
      <t>シャカイ</t>
    </rPh>
    <rPh sb="3" eb="5">
      <t>コウガク</t>
    </rPh>
    <rPh sb="5" eb="7">
      <t>キソ</t>
    </rPh>
    <phoneticPr fontId="4"/>
  </si>
  <si>
    <r>
      <rPr>
        <sz val="10.5"/>
        <rFont val="ＭＳ 明朝"/>
        <family val="1"/>
        <charset val="128"/>
      </rPr>
      <t>◎構造力学Ⅰ演習</t>
    </r>
    <phoneticPr fontId="4"/>
  </si>
  <si>
    <r>
      <rPr>
        <sz val="10.5"/>
        <rFont val="ＭＳ 明朝"/>
        <family val="1"/>
        <charset val="128"/>
      </rPr>
      <t>◎構造力学Ⅱ演習</t>
    </r>
    <phoneticPr fontId="4"/>
  </si>
  <si>
    <r>
      <rPr>
        <sz val="10.5"/>
        <rFont val="ＭＳ 明朝"/>
        <family val="1"/>
        <charset val="128"/>
      </rPr>
      <t>◎コンクリート構造学演習</t>
    </r>
    <rPh sb="9" eb="10">
      <t>ガク</t>
    </rPh>
    <phoneticPr fontId="4"/>
  </si>
  <si>
    <r>
      <rPr>
        <sz val="10.5"/>
        <rFont val="ＭＳ 明朝"/>
        <family val="1"/>
        <charset val="128"/>
      </rPr>
      <t>◎地盤力学演習</t>
    </r>
    <rPh sb="3" eb="4">
      <t>リキ</t>
    </rPh>
    <phoneticPr fontId="4"/>
  </si>
  <si>
    <r>
      <rPr>
        <sz val="10.5"/>
        <rFont val="ＭＳ 明朝"/>
        <family val="1"/>
        <charset val="128"/>
      </rPr>
      <t>◎環境水理学演習</t>
    </r>
    <phoneticPr fontId="4"/>
  </si>
  <si>
    <r>
      <rPr>
        <sz val="10.5"/>
        <rFont val="ＭＳ 明朝"/>
        <family val="1"/>
        <charset val="128"/>
      </rPr>
      <t>◎社会基盤計画学演習</t>
    </r>
    <phoneticPr fontId="4"/>
  </si>
  <si>
    <r>
      <rPr>
        <sz val="10.5"/>
        <rFont val="ＭＳ 明朝"/>
        <family val="1"/>
        <charset val="128"/>
      </rPr>
      <t>◎環境都市設計製図</t>
    </r>
    <rPh sb="7" eb="9">
      <t>セイズ</t>
    </rPh>
    <phoneticPr fontId="4"/>
  </si>
  <si>
    <r>
      <rPr>
        <sz val="10.5"/>
        <rFont val="ＭＳ 明朝"/>
        <family val="1"/>
        <charset val="128"/>
      </rPr>
      <t>◎社会工学概論</t>
    </r>
    <rPh sb="1" eb="3">
      <t>シャカイ</t>
    </rPh>
    <rPh sb="3" eb="5">
      <t>コウガク</t>
    </rPh>
    <rPh sb="5" eb="7">
      <t>ガイロン</t>
    </rPh>
    <phoneticPr fontId="4"/>
  </si>
  <si>
    <r>
      <rPr>
        <sz val="10.5"/>
        <rFont val="ＭＳ 明朝"/>
        <family val="1"/>
        <charset val="128"/>
      </rPr>
      <t>◎社会工学基礎Ⅳ</t>
    </r>
    <rPh sb="1" eb="3">
      <t>シャカイ</t>
    </rPh>
    <rPh sb="3" eb="5">
      <t>コウガク</t>
    </rPh>
    <rPh sb="5" eb="7">
      <t>キソ</t>
    </rPh>
    <phoneticPr fontId="4"/>
  </si>
  <si>
    <r>
      <rPr>
        <sz val="10.5"/>
        <rFont val="ＭＳ 明朝"/>
        <family val="1"/>
        <charset val="128"/>
      </rPr>
      <t>◎測量実習</t>
    </r>
    <phoneticPr fontId="4"/>
  </si>
  <si>
    <r>
      <rPr>
        <sz val="10.5"/>
        <rFont val="ＭＳ 明朝"/>
        <family val="1"/>
        <charset val="128"/>
      </rPr>
      <t>◎環境都市工学実験Ⅰ</t>
    </r>
    <phoneticPr fontId="4"/>
  </si>
  <si>
    <r>
      <rPr>
        <sz val="10.5"/>
        <rFont val="ＭＳ 明朝"/>
        <family val="1"/>
        <charset val="128"/>
      </rPr>
      <t>◎環境都市工学実験Ⅱ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</si>
  <si>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Ⅰ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</si>
  <si>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Ⅱ</t>
    </r>
    <phoneticPr fontId="4"/>
  </si>
  <si>
    <r>
      <rPr>
        <sz val="10.5"/>
        <rFont val="ＭＳ 明朝"/>
        <family val="1"/>
        <charset val="128"/>
      </rPr>
      <t>◎実践研究セミナー</t>
    </r>
    <rPh sb="1" eb="3">
      <t>ジッセン</t>
    </rPh>
    <rPh sb="3" eb="5">
      <t>ケンキュウ</t>
    </rPh>
    <phoneticPr fontId="4"/>
  </si>
  <si>
    <r>
      <rPr>
        <sz val="10.5"/>
        <rFont val="ＭＳ 明朝"/>
        <family val="1"/>
        <charset val="128"/>
      </rPr>
      <t>◎卒業研究</t>
    </r>
  </si>
  <si>
    <r>
      <rPr>
        <sz val="10.5"/>
        <rFont val="ＭＳ 明朝"/>
        <family val="1"/>
        <charset val="128"/>
      </rPr>
      <t>◎地盤解析学</t>
    </r>
    <rPh sb="1" eb="3">
      <t>ジバン</t>
    </rPh>
    <rPh sb="3" eb="6">
      <t>カイセキガク</t>
    </rPh>
    <phoneticPr fontId="4"/>
  </si>
  <si>
    <r>
      <rPr>
        <sz val="10.5"/>
        <rFont val="ＭＳ 明朝"/>
        <family val="1"/>
        <charset val="128"/>
      </rPr>
      <t>◎構造シミュレーション</t>
    </r>
    <phoneticPr fontId="4"/>
  </si>
  <si>
    <r>
      <rPr>
        <sz val="10.5"/>
        <rFont val="ＭＳ 明朝"/>
        <family val="1"/>
        <charset val="128"/>
      </rPr>
      <t>　構造設計学</t>
    </r>
    <rPh sb="3" eb="6">
      <t>セッケイガク</t>
    </rPh>
    <phoneticPr fontId="4"/>
  </si>
  <si>
    <r>
      <rPr>
        <sz val="10.5"/>
        <rFont val="ＭＳ 明朝"/>
        <family val="1"/>
        <charset val="128"/>
      </rPr>
      <t>　耐震工学</t>
    </r>
    <rPh sb="1" eb="3">
      <t>タイシン</t>
    </rPh>
    <phoneticPr fontId="4"/>
  </si>
  <si>
    <r>
      <rPr>
        <sz val="10.5"/>
        <rFont val="ＭＳ 明朝"/>
        <family val="1"/>
        <charset val="128"/>
      </rPr>
      <t>　橋工学</t>
    </r>
    <phoneticPr fontId="4"/>
  </si>
  <si>
    <r>
      <rPr>
        <sz val="10.5"/>
        <rFont val="ＭＳ 明朝"/>
        <family val="1"/>
        <charset val="128"/>
      </rPr>
      <t>　地震リスク工学</t>
    </r>
    <rPh sb="1" eb="3">
      <t>ジシン</t>
    </rPh>
    <phoneticPr fontId="4"/>
  </si>
  <si>
    <r>
      <rPr>
        <sz val="10.5"/>
        <rFont val="ＭＳ 明朝"/>
        <family val="1"/>
        <charset val="128"/>
      </rPr>
      <t>　維持管理工学</t>
    </r>
  </si>
  <si>
    <r>
      <rPr>
        <sz val="10.5"/>
        <rFont val="ＭＳ 明朝"/>
        <family val="1"/>
        <charset val="128"/>
      </rPr>
      <t>　環境地盤工学</t>
    </r>
    <rPh sb="1" eb="3">
      <t>カンキョウ</t>
    </rPh>
    <phoneticPr fontId="4"/>
  </si>
  <si>
    <r>
      <rPr>
        <sz val="10.5"/>
        <rFont val="ＭＳ 明朝"/>
        <family val="1"/>
        <charset val="128"/>
      </rPr>
      <t>　流域環境工学</t>
    </r>
    <rPh sb="1" eb="3">
      <t>リュウイキ</t>
    </rPh>
    <rPh sb="3" eb="5">
      <t>カンキョウ</t>
    </rPh>
    <rPh sb="5" eb="7">
      <t>コウガク</t>
    </rPh>
    <phoneticPr fontId="4"/>
  </si>
  <si>
    <r>
      <rPr>
        <sz val="10.5"/>
        <rFont val="ＭＳ 明朝"/>
        <family val="1"/>
        <charset val="128"/>
      </rPr>
      <t>◎交通環境計画学</t>
    </r>
    <phoneticPr fontId="4"/>
  </si>
  <si>
    <r>
      <rPr>
        <sz val="10.5"/>
        <rFont val="ＭＳ 明朝"/>
        <family val="1"/>
        <charset val="128"/>
      </rPr>
      <t>　都市・地域計画学</t>
    </r>
  </si>
  <si>
    <r>
      <rPr>
        <sz val="10.5"/>
        <rFont val="ＭＳ 明朝"/>
        <family val="1"/>
        <charset val="128"/>
      </rPr>
      <t>　交通システム工学</t>
    </r>
    <rPh sb="1" eb="3">
      <t>コウツウ</t>
    </rPh>
    <rPh sb="7" eb="9">
      <t>コウガク</t>
    </rPh>
    <phoneticPr fontId="4"/>
  </si>
  <si>
    <r>
      <rPr>
        <sz val="10.5"/>
        <rFont val="ＭＳ 明朝"/>
        <family val="1"/>
        <charset val="128"/>
      </rPr>
      <t>◎社会工学基礎Ⅳ</t>
    </r>
    <rPh sb="1" eb="8">
      <t>シャカイコウガクキソ4</t>
    </rPh>
    <phoneticPr fontId="4"/>
  </si>
  <si>
    <t>◎フレッシュマンセミナー</t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</si>
  <si>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Ⅲ</t>
    </r>
    <phoneticPr fontId="4"/>
  </si>
  <si>
    <r>
      <t xml:space="preserve">(H) </t>
    </r>
    <r>
      <rPr>
        <sz val="10.5"/>
        <rFont val="ＭＳ Ｐ明朝"/>
        <family val="1"/>
        <charset val="128"/>
      </rPr>
      <t xml:space="preserve">社会基盤整備の応用技術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社会基盤の整備に対する基本的理論と応用的な技術を習得する</t>
    </r>
    <r>
      <rPr>
        <sz val="9"/>
        <rFont val="Century"/>
        <family val="1"/>
      </rPr>
      <t>)</t>
    </r>
    <rPh sb="8" eb="10">
      <t>セイビ</t>
    </rPh>
    <phoneticPr fontId="4"/>
  </si>
  <si>
    <t>◎環境都市基礎製図</t>
    <rPh sb="1" eb="3">
      <t>カンキョウ</t>
    </rPh>
    <rPh sb="3" eb="5">
      <t>トシ</t>
    </rPh>
    <rPh sb="5" eb="7">
      <t>キソ</t>
    </rPh>
    <rPh sb="7" eb="9">
      <t>セイズ</t>
    </rPh>
    <phoneticPr fontId="4"/>
  </si>
  <si>
    <t>人間社会</t>
    <rPh sb="0" eb="2">
      <t>ニンゲン</t>
    </rPh>
    <rPh sb="2" eb="4">
      <t>シャカイ</t>
    </rPh>
    <phoneticPr fontId="4"/>
  </si>
  <si>
    <r>
      <t>124</t>
    </r>
    <r>
      <rPr>
        <sz val="10.5"/>
        <rFont val="ＭＳ Ｐ明朝"/>
        <family val="1"/>
        <charset val="128"/>
      </rPr>
      <t>単位以上</t>
    </r>
  </si>
  <si>
    <r>
      <rPr>
        <sz val="10.5"/>
        <rFont val="ＭＳ Ｐ明朝"/>
        <family val="1"/>
        <charset val="128"/>
      </rPr>
      <t>合計</t>
    </r>
  </si>
  <si>
    <r>
      <rPr>
        <sz val="10.5"/>
        <rFont val="ＭＳ Ｐ明朝"/>
        <family val="1"/>
        <charset val="128"/>
      </rPr>
      <t>必修全科目を含め</t>
    </r>
    <r>
      <rPr>
        <sz val="10.5"/>
        <rFont val="Century"/>
        <family val="1"/>
      </rPr>
      <t>74</t>
    </r>
    <r>
      <rPr>
        <sz val="10.5"/>
        <rFont val="ＭＳ Ｐ明朝"/>
        <family val="1"/>
        <charset val="128"/>
      </rPr>
      <t>単位以上</t>
    </r>
    <phoneticPr fontId="4"/>
  </si>
  <si>
    <r>
      <rPr>
        <sz val="10.5"/>
        <rFont val="ＭＳ Ｐ明朝"/>
        <family val="1"/>
        <charset val="128"/>
      </rPr>
      <t>専門教育科目</t>
    </r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</si>
  <si>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単位</t>
    </r>
  </si>
  <si>
    <t>健康運動科学</t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</si>
  <si>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8</t>
    </r>
    <r>
      <rPr>
        <sz val="10.5"/>
        <rFont val="ＭＳ Ｐ明朝"/>
        <family val="1"/>
        <charset val="128"/>
      </rPr>
      <t>単位</t>
    </r>
    <rPh sb="0" eb="2">
      <t>ヒッシュウ</t>
    </rPh>
    <phoneticPr fontId="4"/>
  </si>
  <si>
    <t>グローバルコミュニケーション</t>
  </si>
  <si>
    <t>必修2単位及び経営リテラシー区分から4単位</t>
    <rPh sb="5" eb="6">
      <t>オヨ</t>
    </rPh>
    <rPh sb="7" eb="9">
      <t>ケイエイ</t>
    </rPh>
    <rPh sb="14" eb="16">
      <t>クブン</t>
    </rPh>
    <rPh sb="19" eb="21">
      <t>タンイ</t>
    </rPh>
    <phoneticPr fontId="4"/>
  </si>
  <si>
    <t>産業・経営リテラシー</t>
  </si>
  <si>
    <t>必修全科目を含めて20単位</t>
    <rPh sb="2" eb="5">
      <t>ゼンカモク</t>
    </rPh>
    <phoneticPr fontId="4"/>
  </si>
  <si>
    <t>自然科学基礎</t>
  </si>
  <si>
    <r>
      <rPr>
        <sz val="10.5"/>
        <rFont val="ＭＳ Ｐ明朝"/>
        <family val="1"/>
        <charset val="128"/>
      </rPr>
      <t xml:space="preserve">左記条件を満たし，
</t>
    </r>
    <r>
      <rPr>
        <sz val="10.5"/>
        <rFont val="Century"/>
        <family val="1"/>
      </rPr>
      <t>50</t>
    </r>
    <r>
      <rPr>
        <sz val="10.5"/>
        <rFont val="ＭＳ Ｐ明朝"/>
        <family val="1"/>
        <charset val="128"/>
      </rPr>
      <t>単位以上</t>
    </r>
    <phoneticPr fontId="4"/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</si>
  <si>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単位及び複数区分から8単位</t>
    </r>
    <rPh sb="3" eb="5">
      <t>タンイ</t>
    </rPh>
    <rPh sb="5" eb="6">
      <t>オヨ</t>
    </rPh>
    <rPh sb="7" eb="9">
      <t>フクスウ</t>
    </rPh>
    <rPh sb="9" eb="11">
      <t>クブン</t>
    </rPh>
    <rPh sb="14" eb="16">
      <t>タンイ</t>
    </rPh>
    <phoneticPr fontId="4"/>
  </si>
  <si>
    <t>人間社会</t>
  </si>
  <si>
    <r>
      <rPr>
        <sz val="10.5"/>
        <rFont val="ＭＳ Ｐ明朝"/>
        <family val="1"/>
        <charset val="128"/>
      </rPr>
      <t>共通科目</t>
    </r>
  </si>
  <si>
    <r>
      <rPr>
        <b/>
        <sz val="10.5"/>
        <rFont val="ＭＳ Ｐ明朝"/>
        <family val="1"/>
        <charset val="128"/>
      </rPr>
      <t>条件</t>
    </r>
    <rPh sb="0" eb="2">
      <t>ジョウケン</t>
    </rPh>
    <phoneticPr fontId="4"/>
  </si>
  <si>
    <r>
      <rPr>
        <b/>
        <sz val="10.5"/>
        <rFont val="ＭＳ Ｐ明朝"/>
        <family val="1"/>
        <charset val="128"/>
      </rPr>
      <t>科目区分</t>
    </r>
  </si>
  <si>
    <t>卒業認定基準</t>
    <phoneticPr fontId="4"/>
  </si>
  <si>
    <t>・GPAの分母は履修登録単位数ではなく，取得単位数</t>
    <rPh sb="5" eb="7">
      <t>ブンボ</t>
    </rPh>
    <rPh sb="8" eb="10">
      <t>リシュウ</t>
    </rPh>
    <rPh sb="10" eb="12">
      <t>トウロク</t>
    </rPh>
    <rPh sb="12" eb="15">
      <t>タンイスウ</t>
    </rPh>
    <rPh sb="20" eb="22">
      <t>シュトク</t>
    </rPh>
    <rPh sb="22" eb="25">
      <t>タンイスウ</t>
    </rPh>
    <phoneticPr fontId="4"/>
  </si>
  <si>
    <t>・卒研（合はA扱い）や単位認定（科目一覧にあれば），再受講免除の科目も含む</t>
    <rPh sb="1" eb="3">
      <t>ソツケン</t>
    </rPh>
    <rPh sb="4" eb="5">
      <t>ゴウ</t>
    </rPh>
    <rPh sb="7" eb="8">
      <t>アツカ</t>
    </rPh>
    <rPh sb="11" eb="13">
      <t>タンイ</t>
    </rPh>
    <rPh sb="13" eb="15">
      <t>ニンテイ</t>
    </rPh>
    <rPh sb="16" eb="18">
      <t>カモク</t>
    </rPh>
    <rPh sb="18" eb="20">
      <t>イチラン</t>
    </rPh>
    <rPh sb="26" eb="29">
      <t>サイジュコウ</t>
    </rPh>
    <rPh sb="29" eb="31">
      <t>メンジョ</t>
    </rPh>
    <rPh sb="32" eb="34">
      <t>カモク</t>
    </rPh>
    <rPh sb="35" eb="36">
      <t>フク</t>
    </rPh>
    <phoneticPr fontId="4"/>
  </si>
  <si>
    <t>・除外科目はない</t>
    <rPh sb="1" eb="3">
      <t>ジョガイ</t>
    </rPh>
    <rPh sb="3" eb="5">
      <t>カモク</t>
    </rPh>
    <phoneticPr fontId="4"/>
  </si>
  <si>
    <t>・対象となる共通科目は，「共通科目」タブの科目のうち，科目名の左に○がついたもの</t>
    <rPh sb="1" eb="3">
      <t>タイショウ</t>
    </rPh>
    <rPh sb="6" eb="8">
      <t>キョウツウ</t>
    </rPh>
    <rPh sb="8" eb="10">
      <t>カモク</t>
    </rPh>
    <rPh sb="13" eb="15">
      <t>キョウツウ</t>
    </rPh>
    <rPh sb="15" eb="17">
      <t>カモク</t>
    </rPh>
    <rPh sb="21" eb="23">
      <t>カモク</t>
    </rPh>
    <rPh sb="27" eb="30">
      <t>カモクメイ</t>
    </rPh>
    <rPh sb="31" eb="32">
      <t>ヒダリ</t>
    </rPh>
    <phoneticPr fontId="4"/>
  </si>
  <si>
    <t>計算条件</t>
    <rPh sb="0" eb="2">
      <t>ケイサン</t>
    </rPh>
    <rPh sb="2" eb="4">
      <t>ジョウケン</t>
    </rPh>
    <phoneticPr fontId="4"/>
  </si>
  <si>
    <t>自然科学基礎</t>
    <phoneticPr fontId="4"/>
  </si>
  <si>
    <t>必修</t>
    <rPh sb="0" eb="2">
      <t>ヒッシュウ</t>
    </rPh>
    <phoneticPr fontId="4"/>
  </si>
  <si>
    <t>必修＋選択</t>
    <rPh sb="0" eb="2">
      <t>ヒッシュウ</t>
    </rPh>
    <rPh sb="3" eb="5">
      <t>センタク</t>
    </rPh>
    <phoneticPr fontId="4"/>
  </si>
  <si>
    <t>取得単位数</t>
    <phoneticPr fontId="4"/>
  </si>
  <si>
    <t>集計結果</t>
    <rPh sb="0" eb="2">
      <t>シュウケイ</t>
    </rPh>
    <rPh sb="2" eb="4">
      <t>ケッカ</t>
    </rPh>
    <phoneticPr fontId="4"/>
  </si>
  <si>
    <t>健康運動科学</t>
    <phoneticPr fontId="4"/>
  </si>
  <si>
    <t>○</t>
    <phoneticPr fontId="4"/>
  </si>
  <si>
    <t>グローバル
コミュニケーション</t>
    <phoneticPr fontId="4"/>
  </si>
  <si>
    <t>産業社会</t>
    <phoneticPr fontId="4"/>
  </si>
  <si>
    <t>経営リテラシー</t>
    <phoneticPr fontId="4"/>
  </si>
  <si>
    <t>産業・経営リテラシー</t>
    <phoneticPr fontId="4"/>
  </si>
  <si>
    <t>○</t>
  </si>
  <si>
    <t>○</t>
    <phoneticPr fontId="4"/>
  </si>
  <si>
    <t>技術と社会・国際</t>
    <phoneticPr fontId="4"/>
  </si>
  <si>
    <t>技術と歴史・哲学</t>
    <phoneticPr fontId="4"/>
  </si>
  <si>
    <t>技術と人間・心理</t>
    <phoneticPr fontId="4"/>
  </si>
  <si>
    <t>人間社会</t>
    <phoneticPr fontId="4"/>
  </si>
  <si>
    <t>土木GP</t>
    <rPh sb="0" eb="2">
      <t>ドボク</t>
    </rPh>
    <phoneticPr fontId="4"/>
  </si>
  <si>
    <t>後期</t>
    <rPh sb="0" eb="2">
      <t>コウキ</t>
    </rPh>
    <phoneticPr fontId="4"/>
  </si>
  <si>
    <t>前期</t>
    <rPh sb="0" eb="2">
      <t>ゼンキ</t>
    </rPh>
    <phoneticPr fontId="4"/>
  </si>
  <si>
    <t>授業科目名
（○：土木GPT対応科目）</t>
    <rPh sb="0" eb="2">
      <t>ジュギョウ</t>
    </rPh>
    <rPh sb="2" eb="5">
      <t>カモクメイ</t>
    </rPh>
    <rPh sb="9" eb="11">
      <t>ドボク</t>
    </rPh>
    <rPh sb="14" eb="16">
      <t>タイオウ</t>
    </rPh>
    <rPh sb="16" eb="18">
      <t>カモク</t>
    </rPh>
    <phoneticPr fontId="4"/>
  </si>
  <si>
    <t>区分</t>
    <rPh sb="0" eb="1">
      <t>ク</t>
    </rPh>
    <rPh sb="1" eb="2">
      <t>ブン</t>
    </rPh>
    <phoneticPr fontId="4"/>
  </si>
  <si>
    <t>卒業研究</t>
    <phoneticPr fontId="4"/>
  </si>
  <si>
    <t>実践研究セミナー</t>
    <phoneticPr fontId="4"/>
  </si>
  <si>
    <t>環境都市設計製図</t>
    <rPh sb="0" eb="4">
      <t>カンキョウトシ</t>
    </rPh>
    <rPh sb="4" eb="6">
      <t>セッケイ</t>
    </rPh>
    <rPh sb="6" eb="8">
      <t>セイズ</t>
    </rPh>
    <phoneticPr fontId="4"/>
  </si>
  <si>
    <t>環境都市工学実験Ⅱ</t>
    <rPh sb="0" eb="4">
      <t>カンキョウトシ</t>
    </rPh>
    <rPh sb="4" eb="6">
      <t>コウガク</t>
    </rPh>
    <rPh sb="6" eb="8">
      <t>ジッケン</t>
    </rPh>
    <phoneticPr fontId="4"/>
  </si>
  <si>
    <t>環境都市工学実験Ⅰ</t>
    <rPh sb="0" eb="4">
      <t>カンキョウトシ</t>
    </rPh>
    <rPh sb="4" eb="6">
      <t>コウガク</t>
    </rPh>
    <rPh sb="6" eb="8">
      <t>ジッケン</t>
    </rPh>
    <phoneticPr fontId="4"/>
  </si>
  <si>
    <t>コンクリート構造学演習</t>
    <rPh sb="6" eb="8">
      <t>コウゾウ</t>
    </rPh>
    <rPh sb="8" eb="9">
      <t>ガク</t>
    </rPh>
    <rPh sb="9" eb="11">
      <t>エンシュウ</t>
    </rPh>
    <phoneticPr fontId="4"/>
  </si>
  <si>
    <t>社会基盤計画学演習</t>
    <rPh sb="0" eb="2">
      <t>シャカイ</t>
    </rPh>
    <rPh sb="2" eb="4">
      <t>キバン</t>
    </rPh>
    <rPh sb="4" eb="7">
      <t>ケイカクガク</t>
    </rPh>
    <rPh sb="7" eb="9">
      <t>エンシュウ</t>
    </rPh>
    <phoneticPr fontId="4"/>
  </si>
  <si>
    <t>地盤力学演習</t>
    <rPh sb="0" eb="2">
      <t>ジバン</t>
    </rPh>
    <rPh sb="2" eb="4">
      <t>リキガク</t>
    </rPh>
    <rPh sb="4" eb="6">
      <t>エンシュウ</t>
    </rPh>
    <phoneticPr fontId="4"/>
  </si>
  <si>
    <t>環境水理学演習</t>
    <rPh sb="0" eb="2">
      <t>カンキョウ</t>
    </rPh>
    <rPh sb="2" eb="5">
      <t>スイリガク</t>
    </rPh>
    <rPh sb="5" eb="7">
      <t>エンシュウ</t>
    </rPh>
    <phoneticPr fontId="4"/>
  </si>
  <si>
    <t>構造力学Ⅱ演習</t>
    <rPh sb="0" eb="2">
      <t>コウゾウ</t>
    </rPh>
    <rPh sb="2" eb="4">
      <t>リキガク</t>
    </rPh>
    <rPh sb="5" eb="7">
      <t>エンシュウ</t>
    </rPh>
    <phoneticPr fontId="4"/>
  </si>
  <si>
    <t>構造力学Ⅰ演習</t>
    <rPh sb="0" eb="2">
      <t>コウゾウ</t>
    </rPh>
    <rPh sb="2" eb="4">
      <t>リキガク</t>
    </rPh>
    <rPh sb="5" eb="7">
      <t>エンシュウ</t>
    </rPh>
    <phoneticPr fontId="4"/>
  </si>
  <si>
    <t>環境都市基礎製図</t>
    <rPh sb="0" eb="4">
      <t>カンキョウトシ</t>
    </rPh>
    <rPh sb="4" eb="6">
      <t>キソ</t>
    </rPh>
    <rPh sb="6" eb="8">
      <t>セイズ</t>
    </rPh>
    <phoneticPr fontId="4"/>
  </si>
  <si>
    <t>環境都市情報技術</t>
    <rPh sb="0" eb="4">
      <t>カンキョウトシ</t>
    </rPh>
    <rPh sb="4" eb="6">
      <t>ジョウホウ</t>
    </rPh>
    <rPh sb="6" eb="8">
      <t>ギジュツ</t>
    </rPh>
    <phoneticPr fontId="4"/>
  </si>
  <si>
    <t>測量実習</t>
    <rPh sb="0" eb="2">
      <t>ソクリョウ</t>
    </rPh>
    <rPh sb="2" eb="4">
      <t>ジッシュウ</t>
    </rPh>
    <phoneticPr fontId="4"/>
  </si>
  <si>
    <t>実験・演習</t>
    <rPh sb="0" eb="2">
      <t>ジッケン</t>
    </rPh>
    <rPh sb="3" eb="4">
      <t>エン</t>
    </rPh>
    <rPh sb="4" eb="5">
      <t>ナライ</t>
    </rPh>
    <phoneticPr fontId="4"/>
  </si>
  <si>
    <t>流域環境工学</t>
    <rPh sb="0" eb="2">
      <t>リュウイキ</t>
    </rPh>
    <rPh sb="2" eb="4">
      <t>カンキョウ</t>
    </rPh>
    <rPh sb="4" eb="6">
      <t>コウガク</t>
    </rPh>
    <phoneticPr fontId="4"/>
  </si>
  <si>
    <t>橋工学</t>
    <rPh sb="0" eb="1">
      <t>ハシ</t>
    </rPh>
    <rPh sb="1" eb="3">
      <t>コウガク</t>
    </rPh>
    <phoneticPr fontId="4"/>
  </si>
  <si>
    <t>耐震工学</t>
    <rPh sb="0" eb="2">
      <t>タイシン</t>
    </rPh>
    <rPh sb="2" eb="4">
      <t>コウガク</t>
    </rPh>
    <phoneticPr fontId="4"/>
  </si>
  <si>
    <t>地震リスク工学</t>
    <rPh sb="0" eb="2">
      <t>ジシン</t>
    </rPh>
    <rPh sb="5" eb="7">
      <t>コウガク</t>
    </rPh>
    <phoneticPr fontId="4"/>
  </si>
  <si>
    <t>交通システム工学</t>
    <rPh sb="0" eb="2">
      <t>コウツウ</t>
    </rPh>
    <rPh sb="6" eb="8">
      <t>コウガク</t>
    </rPh>
    <phoneticPr fontId="4"/>
  </si>
  <si>
    <t>建設マネジメント</t>
    <rPh sb="0" eb="2">
      <t>ケンセツ</t>
    </rPh>
    <phoneticPr fontId="4"/>
  </si>
  <si>
    <t>水域防災工学</t>
    <rPh sb="4" eb="6">
      <t>コウガク</t>
    </rPh>
    <phoneticPr fontId="4"/>
  </si>
  <si>
    <t>防災地質学</t>
    <rPh sb="0" eb="2">
      <t>ボウサイ</t>
    </rPh>
    <rPh sb="2" eb="4">
      <t>チシツ</t>
    </rPh>
    <rPh sb="4" eb="5">
      <t>ガク</t>
    </rPh>
    <phoneticPr fontId="4"/>
  </si>
  <si>
    <t>都市・地域計画学</t>
    <rPh sb="0" eb="2">
      <t>トシ</t>
    </rPh>
    <rPh sb="3" eb="5">
      <t>チイキ</t>
    </rPh>
    <rPh sb="5" eb="7">
      <t>ケイカク</t>
    </rPh>
    <rPh sb="7" eb="8">
      <t>ガク</t>
    </rPh>
    <phoneticPr fontId="4"/>
  </si>
  <si>
    <t>構造設計学</t>
    <rPh sb="0" eb="2">
      <t>コウゾウ</t>
    </rPh>
    <rPh sb="2" eb="5">
      <t>セッケイガク</t>
    </rPh>
    <phoneticPr fontId="4"/>
  </si>
  <si>
    <t>環境地盤工学</t>
    <rPh sb="0" eb="2">
      <t>カンキョウ</t>
    </rPh>
    <rPh sb="2" eb="4">
      <t>ジバン</t>
    </rPh>
    <rPh sb="4" eb="6">
      <t>コウガク</t>
    </rPh>
    <phoneticPr fontId="4"/>
  </si>
  <si>
    <t>維持管理工学</t>
    <rPh sb="0" eb="2">
      <t>イジ</t>
    </rPh>
    <rPh sb="2" eb="4">
      <t>カンリ</t>
    </rPh>
    <rPh sb="4" eb="6">
      <t>コウガク</t>
    </rPh>
    <phoneticPr fontId="4"/>
  </si>
  <si>
    <r>
      <rPr>
        <sz val="10"/>
        <rFont val="ＭＳ Ｐ明朝"/>
        <family val="1"/>
        <charset val="128"/>
      </rPr>
      <t>展開科目</t>
    </r>
    <rPh sb="0" eb="2">
      <t>テンカイ</t>
    </rPh>
    <rPh sb="2" eb="4">
      <t>カモク</t>
    </rPh>
    <phoneticPr fontId="4"/>
  </si>
  <si>
    <t>交通環境計画学</t>
    <rPh sb="0" eb="2">
      <t>コウツウ</t>
    </rPh>
    <rPh sb="2" eb="4">
      <t>カンキョウ</t>
    </rPh>
    <rPh sb="4" eb="7">
      <t>ケイカクガク</t>
    </rPh>
    <phoneticPr fontId="4"/>
  </si>
  <si>
    <t>構造シミュレーション</t>
    <rPh sb="0" eb="2">
      <t>コウゾウ</t>
    </rPh>
    <phoneticPr fontId="4"/>
  </si>
  <si>
    <t>環境都市技術者倫理</t>
    <rPh sb="0" eb="2">
      <t>カンキョウ</t>
    </rPh>
    <rPh sb="2" eb="4">
      <t>トシ</t>
    </rPh>
    <rPh sb="4" eb="7">
      <t>ギジュツシャ</t>
    </rPh>
    <rPh sb="7" eb="9">
      <t>リンリ</t>
    </rPh>
    <phoneticPr fontId="4"/>
  </si>
  <si>
    <t>地盤解析学</t>
    <rPh sb="0" eb="2">
      <t>ジバン</t>
    </rPh>
    <rPh sb="2" eb="5">
      <t>カイセキガク</t>
    </rPh>
    <phoneticPr fontId="4"/>
  </si>
  <si>
    <t>コンクリート構造学</t>
  </si>
  <si>
    <t>構造力学Ⅱ</t>
    <rPh sb="0" eb="2">
      <t>コウゾウ</t>
    </rPh>
    <rPh sb="2" eb="4">
      <t>リキガク</t>
    </rPh>
    <phoneticPr fontId="4"/>
  </si>
  <si>
    <t>環境水理学Ⅱ</t>
    <rPh sb="0" eb="2">
      <t>カンキョウ</t>
    </rPh>
    <rPh sb="2" eb="5">
      <t>スイリガク</t>
    </rPh>
    <phoneticPr fontId="4"/>
  </si>
  <si>
    <t>社会基盤計画学</t>
    <rPh sb="0" eb="2">
      <t>シャカイ</t>
    </rPh>
    <rPh sb="2" eb="4">
      <t>キバン</t>
    </rPh>
    <rPh sb="4" eb="7">
      <t>ケイカクガク</t>
    </rPh>
    <phoneticPr fontId="4"/>
  </si>
  <si>
    <t>地盤力学</t>
    <rPh sb="0" eb="2">
      <t>ジバン</t>
    </rPh>
    <rPh sb="2" eb="4">
      <t>リキガク</t>
    </rPh>
    <phoneticPr fontId="4"/>
  </si>
  <si>
    <t>構築材質学</t>
    <rPh sb="0" eb="2">
      <t>コウチク</t>
    </rPh>
    <rPh sb="2" eb="4">
      <t>ザイシツ</t>
    </rPh>
    <rPh sb="4" eb="5">
      <t>ガク</t>
    </rPh>
    <phoneticPr fontId="4"/>
  </si>
  <si>
    <t>構造力学Ⅰ</t>
    <rPh sb="0" eb="2">
      <t>コウゾウ</t>
    </rPh>
    <rPh sb="2" eb="4">
      <t>リキガク</t>
    </rPh>
    <phoneticPr fontId="4"/>
  </si>
  <si>
    <t>環境生態学</t>
    <rPh sb="0" eb="2">
      <t>カンキョウ</t>
    </rPh>
    <rPh sb="2" eb="5">
      <t>セイタイガク</t>
    </rPh>
    <phoneticPr fontId="4"/>
  </si>
  <si>
    <t>環境水理学Ⅰ</t>
    <rPh sb="0" eb="2">
      <t>カンキョウ</t>
    </rPh>
    <rPh sb="2" eb="5">
      <t>スイリガク</t>
    </rPh>
    <phoneticPr fontId="4"/>
  </si>
  <si>
    <t>測量学</t>
  </si>
  <si>
    <t>基盤科目</t>
    <rPh sb="0" eb="2">
      <t>キバン</t>
    </rPh>
    <rPh sb="2" eb="4">
      <t>カモク</t>
    </rPh>
    <phoneticPr fontId="4"/>
  </si>
  <si>
    <r>
      <rPr>
        <sz val="10"/>
        <rFont val="ＭＳ Ｐ明朝"/>
        <family val="1"/>
        <charset val="128"/>
      </rPr>
      <t>学科共通科目</t>
    </r>
    <rPh sb="0" eb="2">
      <t>ガッカ</t>
    </rPh>
    <rPh sb="2" eb="4">
      <t>キョウツウ</t>
    </rPh>
    <rPh sb="4" eb="6">
      <t>カモク</t>
    </rPh>
    <phoneticPr fontId="4"/>
  </si>
  <si>
    <r>
      <rPr>
        <sz val="10"/>
        <rFont val="ＭＳ Ｐ明朝"/>
        <family val="1"/>
        <charset val="128"/>
      </rPr>
      <t>専門教育科目</t>
    </r>
    <rPh sb="0" eb="2">
      <t>センモン</t>
    </rPh>
    <rPh sb="2" eb="4">
      <t>キョウイク</t>
    </rPh>
    <rPh sb="4" eb="6">
      <t>カモク</t>
    </rPh>
    <phoneticPr fontId="4"/>
  </si>
  <si>
    <t>授業科目名
（すべて土木GPT対応科目）</t>
    <rPh sb="0" eb="2">
      <t>ジュギョウ</t>
    </rPh>
    <rPh sb="2" eb="5">
      <t>カモクメイ</t>
    </rPh>
    <phoneticPr fontId="4"/>
  </si>
  <si>
    <t>共通科目チェックシート</t>
    <rPh sb="0" eb="2">
      <t>キョウツウ</t>
    </rPh>
    <rPh sb="2" eb="4">
      <t>カモク</t>
    </rPh>
    <phoneticPr fontId="4"/>
  </si>
  <si>
    <t>単位取得
年度・学期</t>
    <phoneticPr fontId="4"/>
  </si>
  <si>
    <r>
      <rPr>
        <b/>
        <sz val="10.5"/>
        <rFont val="ＭＳ Ｐ明朝"/>
        <family val="1"/>
        <charset val="128"/>
      </rPr>
      <t>必修単位</t>
    </r>
    <rPh sb="0" eb="2">
      <t>ヒッシュウ</t>
    </rPh>
    <rPh sb="2" eb="4">
      <t>タンイ</t>
    </rPh>
    <phoneticPr fontId="4"/>
  </si>
  <si>
    <r>
      <rPr>
        <b/>
        <sz val="10.5"/>
        <rFont val="ＭＳ Ｐ明朝"/>
        <family val="1"/>
        <charset val="128"/>
      </rPr>
      <t>選択単位</t>
    </r>
    <rPh sb="0" eb="2">
      <t>センタク</t>
    </rPh>
    <rPh sb="2" eb="4">
      <t>タンイ</t>
    </rPh>
    <phoneticPr fontId="4"/>
  </si>
  <si>
    <t>GP</t>
    <phoneticPr fontId="4"/>
  </si>
  <si>
    <t>学期</t>
    <rPh sb="0" eb="2">
      <t>ガッキ</t>
    </rPh>
    <phoneticPr fontId="4"/>
  </si>
  <si>
    <t>社会工学基礎Ⅰ</t>
    <phoneticPr fontId="4"/>
  </si>
  <si>
    <t>　物理学演習Ⅰ</t>
    <rPh sb="1" eb="4">
      <t>ブツリガク</t>
    </rPh>
    <rPh sb="4" eb="6">
      <t>エンシュウ</t>
    </rPh>
    <phoneticPr fontId="4"/>
  </si>
  <si>
    <t>SUM(目標ごとの達成度!N3:N12)</t>
  </si>
  <si>
    <t>SUM(目標ごとの達成度!N13:N24)</t>
  </si>
  <si>
    <t>SUM(目標ごとの達成度!N25:N43)</t>
  </si>
  <si>
    <t>SUM(目標ごとの達成度!N44:N53)</t>
  </si>
  <si>
    <t>SUM(目標ごとの達成度!N54:N62)</t>
  </si>
  <si>
    <t>SUM(目標ごとの達成度!N63:N69)</t>
  </si>
  <si>
    <t>SUM(目標ごとの達成度!N70:N75)</t>
  </si>
  <si>
    <t>SUM(目標ごとの達成度!N76:N89)</t>
  </si>
  <si>
    <t>SUM(目標ごとの達成度!N90:N95)</t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</si>
  <si>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>
      <rPr>
        <sz val="10"/>
        <rFont val="ＭＳ Ｐ明朝"/>
        <family val="1"/>
        <charset val="128"/>
      </rPr>
      <t>対象科目の単位数</t>
    </r>
    <rPh sb="0" eb="2">
      <t>ドボク</t>
    </rPh>
    <rPh sb="5" eb="7">
      <t>タイショウ</t>
    </rPh>
    <rPh sb="7" eb="9">
      <t>カモク</t>
    </rPh>
    <rPh sb="10" eb="13">
      <t>タンイスウ</t>
    </rPh>
    <phoneticPr fontId="4"/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</si>
  <si>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Ph sb="0" eb="2">
      <t>ドボク</t>
    </rPh>
    <phoneticPr fontId="4"/>
  </si>
  <si>
    <t>「学習・教育到達目標」ごとの達成度</t>
    <rPh sb="6" eb="8">
      <t>トウタツ</t>
    </rPh>
    <rPh sb="14" eb="17">
      <t>タッセイド</t>
    </rPh>
    <phoneticPr fontId="4"/>
  </si>
  <si>
    <r>
      <rPr>
        <sz val="10.5"/>
        <rFont val="ＭＳ Ｐ明朝"/>
        <family val="1"/>
        <charset val="128"/>
      </rPr>
      <t>フレッシュマンセミナー</t>
    </r>
    <phoneticPr fontId="4"/>
  </si>
  <si>
    <r>
      <rPr>
        <sz val="10.5"/>
        <rFont val="ＭＳ Ｐ明朝"/>
        <family val="1"/>
        <charset val="128"/>
      </rPr>
      <t>異文化理解</t>
    </r>
    <rPh sb="0" eb="3">
      <t>イブンカ</t>
    </rPh>
    <rPh sb="3" eb="5">
      <t>リカイ</t>
    </rPh>
    <phoneticPr fontId="4"/>
  </si>
  <si>
    <r>
      <rPr>
        <sz val="10.5"/>
        <rFont val="ＭＳ Ｐ明朝"/>
        <family val="1"/>
        <charset val="128"/>
      </rPr>
      <t>感性と社会</t>
    </r>
    <rPh sb="0" eb="2">
      <t>カンセイ</t>
    </rPh>
    <rPh sb="3" eb="5">
      <t>シャカイ</t>
    </rPh>
    <phoneticPr fontId="4"/>
  </si>
  <si>
    <r>
      <rPr>
        <sz val="10.5"/>
        <rFont val="ＭＳ Ｐ明朝"/>
        <family val="1"/>
        <charset val="128"/>
      </rPr>
      <t>心理学</t>
    </r>
    <rPh sb="0" eb="3">
      <t>シンリガク</t>
    </rPh>
    <phoneticPr fontId="4"/>
  </si>
  <si>
    <r>
      <rPr>
        <sz val="10.5"/>
        <rFont val="ＭＳ Ｐ明朝"/>
        <family val="1"/>
        <charset val="128"/>
      </rPr>
      <t>生物と環境</t>
    </r>
    <rPh sb="0" eb="2">
      <t>セイブツ</t>
    </rPh>
    <rPh sb="3" eb="5">
      <t>カンキョウ</t>
    </rPh>
    <phoneticPr fontId="4"/>
  </si>
  <si>
    <r>
      <rPr>
        <sz val="10.5"/>
        <rFont val="ＭＳ Ｐ明朝"/>
        <family val="1"/>
        <charset val="128"/>
      </rPr>
      <t>対人コミュニケーション論</t>
    </r>
    <rPh sb="0" eb="2">
      <t>タイジン</t>
    </rPh>
    <rPh sb="11" eb="12">
      <t>ロン</t>
    </rPh>
    <phoneticPr fontId="4"/>
  </si>
  <si>
    <r>
      <rPr>
        <sz val="10.5"/>
        <rFont val="ＭＳ Ｐ明朝"/>
        <family val="1"/>
        <charset val="128"/>
      </rPr>
      <t>日本文化論</t>
    </r>
    <rPh sb="0" eb="2">
      <t>ニホン</t>
    </rPh>
    <rPh sb="2" eb="4">
      <t>ブンカ</t>
    </rPh>
    <rPh sb="4" eb="5">
      <t>ロン</t>
    </rPh>
    <phoneticPr fontId="4"/>
  </si>
  <si>
    <r>
      <rPr>
        <sz val="10.5"/>
        <rFont val="ＭＳ Ｐ明朝"/>
        <family val="1"/>
        <charset val="128"/>
      </rPr>
      <t>人間行動学</t>
    </r>
    <rPh sb="0" eb="2">
      <t>ニンゲン</t>
    </rPh>
    <rPh sb="2" eb="4">
      <t>コウドウ</t>
    </rPh>
    <rPh sb="4" eb="5">
      <t>ガク</t>
    </rPh>
    <phoneticPr fontId="4"/>
  </si>
  <si>
    <r>
      <rPr>
        <sz val="10.5"/>
        <rFont val="ＭＳ Ｐ明朝"/>
        <family val="1"/>
        <charset val="128"/>
      </rPr>
      <t>人間社会ゼミナール</t>
    </r>
    <rPh sb="0" eb="2">
      <t>ニンゲン</t>
    </rPh>
    <rPh sb="2" eb="4">
      <t>シャカイ</t>
    </rPh>
    <phoneticPr fontId="4"/>
  </si>
  <si>
    <r>
      <rPr>
        <sz val="10.5"/>
        <rFont val="ＭＳ Ｐ明朝"/>
        <family val="1"/>
        <charset val="128"/>
      </rPr>
      <t>アジア・太平洋史</t>
    </r>
    <rPh sb="4" eb="7">
      <t>タイヘイヨウ</t>
    </rPh>
    <rPh sb="7" eb="8">
      <t>シ</t>
    </rPh>
    <phoneticPr fontId="4"/>
  </si>
  <si>
    <r>
      <rPr>
        <sz val="10.5"/>
        <rFont val="ＭＳ Ｐ明朝"/>
        <family val="1"/>
        <charset val="128"/>
      </rPr>
      <t>科学技術史</t>
    </r>
    <rPh sb="0" eb="2">
      <t>カガク</t>
    </rPh>
    <rPh sb="2" eb="4">
      <t>ギジュツ</t>
    </rPh>
    <rPh sb="4" eb="5">
      <t>フミ</t>
    </rPh>
    <phoneticPr fontId="4"/>
  </si>
  <si>
    <r>
      <rPr>
        <sz val="10.5"/>
        <rFont val="ＭＳ Ｐ明朝"/>
        <family val="1"/>
        <charset val="128"/>
      </rPr>
      <t>科学思想史</t>
    </r>
    <rPh sb="0" eb="2">
      <t>カガク</t>
    </rPh>
    <rPh sb="2" eb="4">
      <t>シソウ</t>
    </rPh>
    <rPh sb="4" eb="5">
      <t>シ</t>
    </rPh>
    <phoneticPr fontId="4"/>
  </si>
  <si>
    <r>
      <rPr>
        <sz val="10.5"/>
        <rFont val="ＭＳ Ｐ明朝"/>
        <family val="1"/>
        <charset val="128"/>
      </rPr>
      <t>科学と哲学</t>
    </r>
    <rPh sb="0" eb="2">
      <t>カガク</t>
    </rPh>
    <rPh sb="3" eb="5">
      <t>テツガク</t>
    </rPh>
    <phoneticPr fontId="4"/>
  </si>
  <si>
    <r>
      <rPr>
        <sz val="10.5"/>
        <rFont val="ＭＳ Ｐ明朝"/>
        <family val="1"/>
        <charset val="128"/>
      </rPr>
      <t>共生社会論</t>
    </r>
    <rPh sb="0" eb="2">
      <t>キョウセイ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</si>
  <si>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近現代史</t>
    </r>
    <rPh sb="0" eb="4">
      <t>キンゲンダイシ</t>
    </rPh>
    <phoneticPr fontId="4"/>
  </si>
  <si>
    <r>
      <rPr>
        <sz val="10.5"/>
        <rFont val="ＭＳ Ｐ明朝"/>
        <family val="1"/>
        <charset val="128"/>
      </rPr>
      <t>公共の哲学</t>
    </r>
    <rPh sb="0" eb="2">
      <t>コウキョウ</t>
    </rPh>
    <rPh sb="3" eb="5">
      <t>テツガク</t>
    </rPh>
    <phoneticPr fontId="4"/>
  </si>
  <si>
    <r>
      <rPr>
        <sz val="10.5"/>
        <rFont val="ＭＳ Ｐ明朝"/>
        <family val="1"/>
        <charset val="128"/>
      </rPr>
      <t>宗教文化論</t>
    </r>
    <rPh sb="0" eb="2">
      <t>シュウキョウ</t>
    </rPh>
    <rPh sb="2" eb="4">
      <t>ブンカ</t>
    </rPh>
    <rPh sb="4" eb="5">
      <t>ロン</t>
    </rPh>
    <phoneticPr fontId="4"/>
  </si>
  <si>
    <r>
      <rPr>
        <sz val="10.5"/>
        <rFont val="ＭＳ Ｐ明朝"/>
        <family val="1"/>
        <charset val="128"/>
      </rPr>
      <t>経済学</t>
    </r>
    <rPh sb="0" eb="2">
      <t>ケイザイ</t>
    </rPh>
    <rPh sb="2" eb="3">
      <t>ガク</t>
    </rPh>
    <phoneticPr fontId="4"/>
  </si>
  <si>
    <r>
      <rPr>
        <sz val="10.5"/>
        <rFont val="ＭＳ Ｐ明朝"/>
        <family val="1"/>
        <charset val="128"/>
      </rPr>
      <t>現代社会論</t>
    </r>
    <rPh sb="0" eb="2">
      <t>ゲンダイ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</si>
  <si>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現代政治論</t>
    </r>
    <rPh sb="0" eb="2">
      <t>ゲンダイ</t>
    </rPh>
    <rPh sb="2" eb="4">
      <t>セイジ</t>
    </rPh>
    <rPh sb="4" eb="5">
      <t>ロン</t>
    </rPh>
    <phoneticPr fontId="4"/>
  </si>
  <si>
    <r>
      <rPr>
        <sz val="10.5"/>
        <rFont val="ＭＳ Ｐ明朝"/>
        <family val="1"/>
        <charset val="128"/>
      </rPr>
      <t>公共政策論</t>
    </r>
    <rPh sb="0" eb="2">
      <t>コウキョウ</t>
    </rPh>
    <rPh sb="2" eb="5">
      <t>セイサクロン</t>
    </rPh>
    <phoneticPr fontId="4"/>
  </si>
  <si>
    <r>
      <rPr>
        <sz val="10.5"/>
        <rFont val="ＭＳ Ｐ明朝"/>
        <family val="1"/>
        <charset val="128"/>
      </rPr>
      <t>生涯学習論</t>
    </r>
    <rPh sb="0" eb="2">
      <t>ショウガイ</t>
    </rPh>
    <rPh sb="2" eb="4">
      <t>ガクシュウ</t>
    </rPh>
    <rPh sb="4" eb="5">
      <t>ロン</t>
    </rPh>
    <phoneticPr fontId="4"/>
  </si>
  <si>
    <r>
      <rPr>
        <sz val="10.5"/>
        <rFont val="ＭＳ Ｐ明朝"/>
        <family val="1"/>
        <charset val="128"/>
      </rPr>
      <t>情報社会論</t>
    </r>
    <rPh sb="0" eb="2">
      <t>ジョウホウ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</si>
  <si>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地域研究Ⅰ</t>
    </r>
    <rPh sb="0" eb="2">
      <t>チイキ</t>
    </rPh>
    <rPh sb="2" eb="4">
      <t>ケンキュウ</t>
    </rPh>
    <phoneticPr fontId="4"/>
  </si>
  <si>
    <r>
      <rPr>
        <sz val="10.5"/>
        <rFont val="ＭＳ Ｐ明朝"/>
        <family val="1"/>
        <charset val="128"/>
      </rPr>
      <t>地域研究Ⅱ</t>
    </r>
    <rPh sb="0" eb="2">
      <t>チイキ</t>
    </rPh>
    <rPh sb="2" eb="4">
      <t>ケンキュウ</t>
    </rPh>
    <phoneticPr fontId="4"/>
  </si>
  <si>
    <r>
      <rPr>
        <sz val="10.5"/>
        <rFont val="ＭＳ Ｐ明朝"/>
        <family val="1"/>
        <charset val="128"/>
      </rPr>
      <t>日本国憲法</t>
    </r>
    <rPh sb="0" eb="2">
      <t>ニホン</t>
    </rPh>
    <rPh sb="2" eb="3">
      <t>コク</t>
    </rPh>
    <rPh sb="3" eb="5">
      <t>ケンポウ</t>
    </rPh>
    <rPh sb="4" eb="5">
      <t>ホウ</t>
    </rPh>
    <phoneticPr fontId="4"/>
  </si>
  <si>
    <r>
      <rPr>
        <sz val="10.5"/>
        <rFont val="ＭＳ Ｐ明朝"/>
        <family val="1"/>
        <charset val="128"/>
      </rPr>
      <t>日本語表現法（留学生）</t>
    </r>
    <rPh sb="0" eb="3">
      <t>ニホンゴ</t>
    </rPh>
    <rPh sb="3" eb="6">
      <t>ヒョウゲンホウ</t>
    </rPh>
    <phoneticPr fontId="4"/>
  </si>
  <si>
    <r>
      <rPr>
        <sz val="10.5"/>
        <rFont val="ＭＳ Ｐ明朝"/>
        <family val="1"/>
        <charset val="128"/>
      </rPr>
      <t>日本語日本文化（留学生）</t>
    </r>
    <rPh sb="0" eb="3">
      <t>ニホンゴ</t>
    </rPh>
    <rPh sb="3" eb="5">
      <t>ニホン</t>
    </rPh>
    <rPh sb="5" eb="7">
      <t>ブンカ</t>
    </rPh>
    <phoneticPr fontId="4"/>
  </si>
  <si>
    <r>
      <rPr>
        <sz val="10.5"/>
        <rFont val="ＭＳ Ｐ明朝"/>
        <family val="1"/>
        <charset val="128"/>
      </rPr>
      <t>日本語日本社会（留学生）</t>
    </r>
    <rPh sb="0" eb="3">
      <t>ニホンゴ</t>
    </rPh>
    <rPh sb="3" eb="5">
      <t>ニホン</t>
    </rPh>
    <rPh sb="5" eb="7">
      <t>シャカイ</t>
    </rPh>
    <phoneticPr fontId="4"/>
  </si>
  <si>
    <r>
      <rPr>
        <sz val="10.5"/>
        <rFont val="ＭＳ Ｐ明朝"/>
        <family val="1"/>
        <charset val="128"/>
      </rPr>
      <t>線形代数Ⅰ</t>
    </r>
  </si>
  <si>
    <r>
      <rPr>
        <sz val="10.5"/>
        <rFont val="ＭＳ Ｐ明朝"/>
        <family val="1"/>
        <charset val="128"/>
      </rPr>
      <t>線形代数Ⅱ</t>
    </r>
  </si>
  <si>
    <r>
      <rPr>
        <sz val="10.5"/>
        <rFont val="ＭＳ Ｐ明朝"/>
        <family val="1"/>
        <charset val="128"/>
      </rPr>
      <t>微分積分Ⅰ及び演習</t>
    </r>
  </si>
  <si>
    <r>
      <rPr>
        <sz val="10.5"/>
        <rFont val="ＭＳ Ｐ明朝"/>
        <family val="1"/>
        <charset val="128"/>
      </rPr>
      <t>微分積分Ⅱ及び演習</t>
    </r>
  </si>
  <si>
    <r>
      <rPr>
        <sz val="10.5"/>
        <rFont val="ＭＳ Ｐ明朝"/>
        <family val="1"/>
        <charset val="128"/>
      </rPr>
      <t>力学</t>
    </r>
    <rPh sb="0" eb="2">
      <t>リキガク</t>
    </rPh>
    <phoneticPr fontId="4"/>
  </si>
  <si>
    <r>
      <rPr>
        <sz val="10.5"/>
        <rFont val="ＭＳ Ｐ明朝"/>
        <family val="1"/>
        <charset val="128"/>
      </rPr>
      <t>物理学演習Ⅰ</t>
    </r>
    <rPh sb="0" eb="3">
      <t>ブツリガク</t>
    </rPh>
    <rPh sb="3" eb="5">
      <t>エンシュウ</t>
    </rPh>
    <phoneticPr fontId="4"/>
  </si>
  <si>
    <r>
      <rPr>
        <sz val="10.5"/>
        <rFont val="ＭＳ Ｐ明朝"/>
        <family val="1"/>
        <charset val="128"/>
      </rPr>
      <t>電磁気学</t>
    </r>
    <rPh sb="0" eb="3">
      <t>デンジキ</t>
    </rPh>
    <rPh sb="3" eb="4">
      <t>ガク</t>
    </rPh>
    <phoneticPr fontId="4"/>
  </si>
  <si>
    <r>
      <rPr>
        <sz val="10.5"/>
        <rFont val="ＭＳ Ｐ明朝"/>
        <family val="1"/>
        <charset val="128"/>
      </rPr>
      <t>物理学実験</t>
    </r>
    <rPh sb="0" eb="3">
      <t>ブツリガク</t>
    </rPh>
    <rPh sb="3" eb="5">
      <t>ジッケン</t>
    </rPh>
    <phoneticPr fontId="4"/>
  </si>
  <si>
    <r>
      <rPr>
        <sz val="10.5"/>
        <rFont val="ＭＳ Ｐ明朝"/>
        <family val="1"/>
        <charset val="128"/>
      </rPr>
      <t>基礎化学</t>
    </r>
    <rPh sb="0" eb="2">
      <t>キソ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</si>
  <si>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化学結合論</t>
    </r>
    <rPh sb="0" eb="2">
      <t>カガク</t>
    </rPh>
    <rPh sb="2" eb="4">
      <t>ケツゴウ</t>
    </rPh>
    <rPh sb="4" eb="5">
      <t>ロン</t>
    </rPh>
    <phoneticPr fontId="4"/>
  </si>
  <si>
    <r>
      <rPr>
        <sz val="10.5"/>
        <rFont val="ＭＳ Ｐ明朝"/>
        <family val="1"/>
        <charset val="128"/>
      </rPr>
      <t>地球科学</t>
    </r>
    <rPh sb="0" eb="2">
      <t>チキュウ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</si>
  <si>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地球科学実験</t>
    </r>
    <rPh sb="0" eb="2">
      <t>チキュウ</t>
    </rPh>
    <rPh sb="2" eb="4">
      <t>カガク</t>
    </rPh>
    <rPh sb="4" eb="6">
      <t>ジッケン</t>
    </rPh>
    <phoneticPr fontId="4"/>
  </si>
  <si>
    <r>
      <rPr>
        <sz val="10.5"/>
        <rFont val="ＭＳ Ｐ明朝"/>
        <family val="1"/>
        <charset val="128"/>
      </rPr>
      <t>生体機能科学</t>
    </r>
  </si>
  <si>
    <r>
      <rPr>
        <sz val="10.5"/>
        <rFont val="ＭＳ Ｐ明朝"/>
        <family val="1"/>
        <charset val="128"/>
      </rPr>
      <t>専門基礎科学Ⅰ（留学生）</t>
    </r>
    <rPh sb="0" eb="2">
      <t>センモン</t>
    </rPh>
    <rPh sb="2" eb="4">
      <t>キソ</t>
    </rPh>
    <rPh sb="4" eb="6">
      <t>カガク</t>
    </rPh>
    <phoneticPr fontId="4"/>
  </si>
  <si>
    <r>
      <rPr>
        <sz val="10.5"/>
        <rFont val="ＭＳ Ｐ明朝"/>
        <family val="1"/>
        <charset val="128"/>
      </rPr>
      <t>専門基礎科学Ⅱ（留学生）</t>
    </r>
    <rPh sb="0" eb="2">
      <t>センモン</t>
    </rPh>
    <rPh sb="2" eb="4">
      <t>キソ</t>
    </rPh>
    <rPh sb="4" eb="6">
      <t>カガク</t>
    </rPh>
    <phoneticPr fontId="4"/>
  </si>
  <si>
    <r>
      <rPr>
        <sz val="10.5"/>
        <rFont val="ＭＳ Ｐ明朝"/>
        <family val="1"/>
        <charset val="128"/>
      </rPr>
      <t>産業論</t>
    </r>
    <rPh sb="0" eb="2">
      <t>サンギョウ</t>
    </rPh>
    <rPh sb="2" eb="3">
      <t>ロン</t>
    </rPh>
    <phoneticPr fontId="4"/>
  </si>
  <si>
    <r>
      <rPr>
        <sz val="10.5"/>
        <rFont val="ＭＳ Ｐ明朝"/>
        <family val="1"/>
        <charset val="128"/>
      </rPr>
      <t>金融学</t>
    </r>
    <rPh sb="0" eb="2">
      <t>キンユウ</t>
    </rPh>
    <rPh sb="2" eb="3">
      <t>ガク</t>
    </rPh>
    <phoneticPr fontId="4"/>
  </si>
  <si>
    <r>
      <rPr>
        <sz val="10.5"/>
        <rFont val="ＭＳ Ｐ明朝"/>
        <family val="1"/>
        <charset val="128"/>
      </rPr>
      <t>法工学</t>
    </r>
    <rPh sb="0" eb="1">
      <t>ホウ</t>
    </rPh>
    <rPh sb="1" eb="3">
      <t>コウガク</t>
    </rPh>
    <phoneticPr fontId="4"/>
  </si>
  <si>
    <r>
      <rPr>
        <sz val="10.5"/>
        <rFont val="ＭＳ Ｐ明朝"/>
        <family val="1"/>
        <charset val="128"/>
      </rPr>
      <t>知的財産権</t>
    </r>
    <rPh sb="0" eb="2">
      <t>チテキ</t>
    </rPh>
    <rPh sb="2" eb="5">
      <t>ザイサンケン</t>
    </rPh>
    <phoneticPr fontId="4"/>
  </si>
  <si>
    <r>
      <rPr>
        <sz val="10.5"/>
        <rFont val="ＭＳ Ｐ明朝"/>
        <family val="1"/>
        <charset val="128"/>
      </rPr>
      <t>マーケティング</t>
    </r>
  </si>
  <si>
    <r>
      <rPr>
        <sz val="10.5"/>
        <rFont val="ＭＳ Ｐ明朝"/>
        <family val="1"/>
        <charset val="128"/>
      </rPr>
      <t>経営戦略</t>
    </r>
    <rPh sb="0" eb="2">
      <t>ケイエイ</t>
    </rPh>
    <rPh sb="2" eb="4">
      <t>センリャク</t>
    </rPh>
    <phoneticPr fontId="1"/>
  </si>
  <si>
    <r>
      <rPr>
        <sz val="10.5"/>
        <rFont val="ＭＳ Ｐ明朝"/>
        <family val="1"/>
        <charset val="128"/>
      </rPr>
      <t>政策科学</t>
    </r>
    <rPh sb="0" eb="2">
      <t>セイサク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</si>
  <si>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会計学</t>
    </r>
    <rPh sb="0" eb="3">
      <t>カイケイガク</t>
    </rPh>
    <phoneticPr fontId="4"/>
  </si>
  <si>
    <r>
      <rPr>
        <sz val="10.5"/>
        <rFont val="ＭＳ Ｐ明朝"/>
        <family val="1"/>
        <charset val="128"/>
      </rPr>
      <t>管理工学</t>
    </r>
    <rPh sb="0" eb="2">
      <t>カンリ</t>
    </rPh>
    <rPh sb="2" eb="4">
      <t>コウガク</t>
    </rPh>
    <phoneticPr fontId="1"/>
  </si>
  <si>
    <r>
      <rPr>
        <sz val="10.5"/>
        <rFont val="ＭＳ Ｐ明朝"/>
        <family val="1"/>
        <charset val="128"/>
      </rPr>
      <t>ものづくりとデザイン</t>
    </r>
  </si>
  <si>
    <r>
      <rPr>
        <sz val="10.5"/>
        <rFont val="ＭＳ Ｐ明朝"/>
        <family val="1"/>
        <charset val="128"/>
      </rPr>
      <t>自治体行政</t>
    </r>
    <rPh sb="0" eb="3">
      <t>ジチタイ</t>
    </rPh>
    <rPh sb="3" eb="5">
      <t>ギョウセイ</t>
    </rPh>
    <phoneticPr fontId="1"/>
  </si>
  <si>
    <r>
      <rPr>
        <sz val="10.5"/>
        <rFont val="ＭＳ Ｐ明朝"/>
        <family val="1"/>
        <charset val="128"/>
      </rPr>
      <t>コミュニティと技術</t>
    </r>
    <rPh sb="7" eb="9">
      <t>ギジュツ</t>
    </rPh>
    <phoneticPr fontId="4"/>
  </si>
  <si>
    <r>
      <rPr>
        <sz val="10.5"/>
        <rFont val="ＭＳ Ｐ明朝"/>
        <family val="1"/>
        <charset val="128"/>
      </rPr>
      <t>男女共同参画社会論</t>
    </r>
  </si>
  <si>
    <r>
      <rPr>
        <sz val="10.5"/>
        <rFont val="ＭＳ Ｐ明朝"/>
        <family val="1"/>
        <charset val="128"/>
      </rPr>
      <t>企業経営</t>
    </r>
    <rPh sb="0" eb="2">
      <t>キギョウ</t>
    </rPh>
    <rPh sb="2" eb="4">
      <t>ケイエイ</t>
    </rPh>
    <phoneticPr fontId="1"/>
  </si>
  <si>
    <r>
      <rPr>
        <sz val="10.5"/>
        <rFont val="ＭＳ Ｐ明朝"/>
        <family val="1"/>
        <charset val="128"/>
      </rPr>
      <t>キャリア・コミュニケーション論</t>
    </r>
    <rPh sb="14" eb="15">
      <t>ロン</t>
    </rPh>
    <phoneticPr fontId="1"/>
  </si>
  <si>
    <r>
      <rPr>
        <sz val="10.5"/>
        <rFont val="ＭＳ Ｐ明朝"/>
        <family val="1"/>
        <charset val="128"/>
      </rPr>
      <t>労働者管理基礎論</t>
    </r>
    <rPh sb="0" eb="3">
      <t>ロウドウシャ</t>
    </rPh>
    <rPh sb="3" eb="5">
      <t>カンリ</t>
    </rPh>
    <rPh sb="5" eb="7">
      <t>キソ</t>
    </rPh>
    <rPh sb="7" eb="8">
      <t>ロン</t>
    </rPh>
    <phoneticPr fontId="1"/>
  </si>
  <si>
    <r>
      <rPr>
        <sz val="10.5"/>
        <rFont val="ＭＳ Ｐ明朝"/>
        <family val="1"/>
        <charset val="128"/>
      </rPr>
      <t>食糧工学</t>
    </r>
    <rPh sb="0" eb="2">
      <t>ショクリョウ</t>
    </rPh>
    <rPh sb="2" eb="4">
      <t>コウガク</t>
    </rPh>
    <phoneticPr fontId="1"/>
  </si>
  <si>
    <r>
      <rPr>
        <sz val="10.5"/>
        <rFont val="ＭＳ Ｐ明朝"/>
        <family val="1"/>
        <charset val="128"/>
      </rPr>
      <t>キャリアデザイン</t>
    </r>
  </si>
  <si>
    <r>
      <t>Academic English</t>
    </r>
    <r>
      <rPr>
        <sz val="10.5"/>
        <rFont val="ＭＳ Ｐ明朝"/>
        <family val="1"/>
        <charset val="128"/>
      </rPr>
      <t>Ⅰ</t>
    </r>
  </si>
  <si>
    <r>
      <t>Academic English</t>
    </r>
    <r>
      <rPr>
        <sz val="10.5"/>
        <rFont val="ＭＳ Ｐ明朝"/>
        <family val="1"/>
        <charset val="128"/>
      </rPr>
      <t>Ⅱ</t>
    </r>
  </si>
  <si>
    <r>
      <t>English Seminar</t>
    </r>
    <r>
      <rPr>
        <sz val="10.5"/>
        <rFont val="ＭＳ Ｐ明朝"/>
        <family val="1"/>
        <charset val="128"/>
      </rPr>
      <t>Ⅰ</t>
    </r>
  </si>
  <si>
    <r>
      <t>English Seminar</t>
    </r>
    <r>
      <rPr>
        <sz val="10.5"/>
        <rFont val="ＭＳ Ｐ明朝"/>
        <family val="1"/>
        <charset val="128"/>
      </rPr>
      <t>Ⅱ</t>
    </r>
  </si>
  <si>
    <r>
      <t>Academic English</t>
    </r>
    <r>
      <rPr>
        <sz val="10.5"/>
        <rFont val="ＭＳ Ｐ明朝"/>
        <family val="1"/>
        <charset val="128"/>
      </rPr>
      <t>Ⅲ</t>
    </r>
  </si>
  <si>
    <r>
      <t>Academic English</t>
    </r>
    <r>
      <rPr>
        <sz val="10.5"/>
        <rFont val="ＭＳ Ｐ明朝"/>
        <family val="1"/>
        <charset val="128"/>
      </rPr>
      <t>Ⅳ</t>
    </r>
  </si>
  <si>
    <r>
      <t>Global English</t>
    </r>
    <r>
      <rPr>
        <sz val="10.5"/>
        <rFont val="ＭＳ Ｐ明朝"/>
        <family val="1"/>
        <charset val="128"/>
      </rPr>
      <t>Ⅰ</t>
    </r>
  </si>
  <si>
    <r>
      <t>Global English</t>
    </r>
    <r>
      <rPr>
        <sz val="10.5"/>
        <rFont val="ＭＳ Ｐ明朝"/>
        <family val="1"/>
        <charset val="128"/>
      </rPr>
      <t>Ⅱ</t>
    </r>
  </si>
  <si>
    <r>
      <rPr>
        <sz val="10.5"/>
        <rFont val="ＭＳ Ｐ明朝"/>
        <family val="1"/>
        <charset val="128"/>
      </rPr>
      <t>体育実技Ⅰ</t>
    </r>
    <rPh sb="0" eb="2">
      <t>タイイク</t>
    </rPh>
    <rPh sb="2" eb="4">
      <t>ジツギ</t>
    </rPh>
    <phoneticPr fontId="4"/>
  </si>
  <si>
    <r>
      <rPr>
        <sz val="10.5"/>
        <rFont val="ＭＳ Ｐ明朝"/>
        <family val="1"/>
        <charset val="128"/>
      </rPr>
      <t>体育実技Ⅱ</t>
    </r>
    <rPh sb="0" eb="2">
      <t>タイイク</t>
    </rPh>
    <rPh sb="2" eb="4">
      <t>ジツギ</t>
    </rPh>
    <phoneticPr fontId="4"/>
  </si>
  <si>
    <r>
      <rPr>
        <sz val="10.5"/>
        <rFont val="ＭＳ Ｐ明朝"/>
        <family val="1"/>
        <charset val="128"/>
      </rPr>
      <t>健康運動科学演習</t>
    </r>
    <r>
      <rPr>
        <sz val="10.5"/>
        <rFont val="Century"/>
        <family val="1"/>
      </rPr>
      <t>A</t>
    </r>
    <rPh sb="0" eb="2">
      <t>ケンコウ</t>
    </rPh>
    <rPh sb="2" eb="4">
      <t>ウンドウ</t>
    </rPh>
    <rPh sb="4" eb="6">
      <t>カガク</t>
    </rPh>
    <rPh sb="6" eb="8">
      <t>エンシュウ</t>
    </rPh>
    <phoneticPr fontId="4"/>
  </si>
  <si>
    <r>
      <rPr>
        <sz val="10.5"/>
        <rFont val="ＭＳ Ｐ明朝"/>
        <family val="1"/>
        <charset val="128"/>
      </rPr>
      <t>健康運動科学演習</t>
    </r>
    <r>
      <rPr>
        <sz val="10.5"/>
        <rFont val="Century"/>
        <family val="1"/>
      </rPr>
      <t>B</t>
    </r>
    <rPh sb="0" eb="2">
      <t>ケンコウ</t>
    </rPh>
    <rPh sb="2" eb="4">
      <t>ウンドウ</t>
    </rPh>
    <rPh sb="4" eb="6">
      <t>カガク</t>
    </rPh>
    <rPh sb="6" eb="8">
      <t>エンシュウ</t>
    </rPh>
    <phoneticPr fontId="4"/>
  </si>
  <si>
    <r>
      <rPr>
        <b/>
        <sz val="10.5"/>
        <rFont val="ＭＳ Ｐ明朝"/>
        <family val="1"/>
        <charset val="128"/>
      </rPr>
      <t>単位数</t>
    </r>
    <rPh sb="0" eb="3">
      <t>タンイスウ</t>
    </rPh>
    <phoneticPr fontId="4"/>
  </si>
  <si>
    <r>
      <rPr>
        <b/>
        <sz val="10.5"/>
        <rFont val="ＭＳ Ｐ明朝"/>
        <family val="1"/>
        <charset val="128"/>
      </rPr>
      <t>毎週授業時間数</t>
    </r>
    <rPh sb="0" eb="2">
      <t>マイシュウ</t>
    </rPh>
    <rPh sb="2" eb="4">
      <t>ジュギョウ</t>
    </rPh>
    <rPh sb="4" eb="6">
      <t>ジカン</t>
    </rPh>
    <rPh sb="6" eb="7">
      <t>スウ</t>
    </rPh>
    <phoneticPr fontId="4"/>
  </si>
  <si>
    <r>
      <t>1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</si>
  <si>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2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</si>
  <si>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3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</si>
  <si>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4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</si>
  <si>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rPr>
        <b/>
        <sz val="10.5"/>
        <rFont val="ＭＳ Ｐ明朝"/>
        <family val="1"/>
        <charset val="128"/>
      </rPr>
      <t>必修</t>
    </r>
    <rPh sb="0" eb="2">
      <t>ヒッシュウ</t>
    </rPh>
    <phoneticPr fontId="4"/>
  </si>
  <si>
    <r>
      <rPr>
        <b/>
        <sz val="10.5"/>
        <rFont val="ＭＳ Ｐ明朝"/>
        <family val="1"/>
        <charset val="128"/>
      </rPr>
      <t>選択</t>
    </r>
    <rPh sb="0" eb="2">
      <t>センタク</t>
    </rPh>
    <phoneticPr fontId="4"/>
  </si>
  <si>
    <r>
      <rPr>
        <b/>
        <sz val="10.5"/>
        <rFont val="ＭＳ Ｐ明朝"/>
        <family val="1"/>
        <charset val="128"/>
      </rPr>
      <t>前期</t>
    </r>
    <rPh sb="0" eb="2">
      <t>ゼンキ</t>
    </rPh>
    <phoneticPr fontId="4"/>
  </si>
  <si>
    <r>
      <rPr>
        <b/>
        <sz val="10.5"/>
        <rFont val="ＭＳ Ｐ明朝"/>
        <family val="1"/>
        <charset val="128"/>
      </rPr>
      <t>後期</t>
    </r>
    <rPh sb="0" eb="2">
      <t>コウキ</t>
    </rPh>
    <phoneticPr fontId="4"/>
  </si>
  <si>
    <r>
      <rPr>
        <sz val="10.5"/>
        <rFont val="ＭＳ Ｐ明朝"/>
        <family val="1"/>
        <charset val="128"/>
      </rPr>
      <t>社会工学概論</t>
    </r>
    <rPh sb="0" eb="2">
      <t>シャカイ</t>
    </rPh>
    <rPh sb="2" eb="4">
      <t>コウガク</t>
    </rPh>
    <rPh sb="4" eb="6">
      <t>ガイロン</t>
    </rPh>
    <phoneticPr fontId="4"/>
  </si>
  <si>
    <r>
      <rPr>
        <sz val="10.5"/>
        <rFont val="ＭＳ Ｐ明朝"/>
        <family val="1"/>
        <charset val="128"/>
      </rPr>
      <t>社会工学基礎Ⅱ</t>
    </r>
    <phoneticPr fontId="4"/>
  </si>
  <si>
    <r>
      <rPr>
        <sz val="10.5"/>
        <rFont val="ＭＳ Ｐ明朝"/>
        <family val="1"/>
        <charset val="128"/>
      </rPr>
      <t>社会工学基礎Ⅲ</t>
    </r>
    <rPh sb="2" eb="4">
      <t>コウガク</t>
    </rPh>
    <rPh sb="4" eb="6">
      <t>キソ</t>
    </rPh>
    <phoneticPr fontId="4"/>
  </si>
  <si>
    <r>
      <rPr>
        <sz val="10.5"/>
        <rFont val="ＭＳ Ｐ明朝"/>
        <family val="1"/>
        <charset val="128"/>
      </rPr>
      <t>社会工学基礎Ⅳ</t>
    </r>
    <rPh sb="2" eb="4">
      <t>コウガク</t>
    </rPh>
    <rPh sb="4" eb="6">
      <t>キソ</t>
    </rPh>
    <phoneticPr fontId="4"/>
  </si>
  <si>
    <t>専門科目チェックシート</t>
    <rPh sb="0" eb="2">
      <t>センモン</t>
    </rPh>
    <rPh sb="2" eb="4">
      <t>カモク</t>
    </rPh>
    <phoneticPr fontId="4"/>
  </si>
  <si>
    <t>それ
以降</t>
    <rPh sb="3" eb="5">
      <t>イコウ</t>
    </rPh>
    <phoneticPr fontId="4"/>
  </si>
  <si>
    <r>
      <t>(A)</t>
    </r>
    <r>
      <rPr>
        <sz val="10"/>
        <rFont val="ＭＳ Ｐ明朝"/>
        <family val="1"/>
        <charset val="128"/>
      </rPr>
      <t>科学技術基礎</t>
    </r>
    <phoneticPr fontId="4"/>
  </si>
  <si>
    <r>
      <t>(B)</t>
    </r>
    <r>
      <rPr>
        <sz val="10"/>
        <rFont val="ＭＳ Ｐ明朝"/>
        <family val="1"/>
        <charset val="128"/>
      </rPr>
      <t>自然科学</t>
    </r>
    <phoneticPr fontId="4"/>
  </si>
  <si>
    <r>
      <t>(C)</t>
    </r>
    <r>
      <rPr>
        <sz val="10"/>
        <rFont val="ＭＳ Ｐ明朝"/>
        <family val="1"/>
        <charset val="128"/>
      </rPr>
      <t>多面的思考と技術者倫理</t>
    </r>
    <phoneticPr fontId="4"/>
  </si>
  <si>
    <r>
      <t>(D)</t>
    </r>
    <r>
      <rPr>
        <sz val="10"/>
        <rFont val="ＭＳ Ｐ明朝"/>
        <family val="1"/>
        <charset val="128"/>
      </rPr>
      <t>主要専門基礎</t>
    </r>
    <phoneticPr fontId="4"/>
  </si>
  <si>
    <r>
      <t>(E)</t>
    </r>
    <r>
      <rPr>
        <sz val="10"/>
        <rFont val="ＭＳ Ｐ明朝"/>
        <family val="1"/>
        <charset val="128"/>
      </rPr>
      <t>自主学習・応用能力</t>
    </r>
    <phoneticPr fontId="4"/>
  </si>
  <si>
    <r>
      <t>(F)</t>
    </r>
    <r>
      <rPr>
        <sz val="10"/>
        <rFont val="ＭＳ Ｐ明朝"/>
        <family val="1"/>
        <charset val="128"/>
      </rPr>
      <t>チームによる実体験</t>
    </r>
    <phoneticPr fontId="4"/>
  </si>
  <si>
    <r>
      <t>(G)</t>
    </r>
    <r>
      <rPr>
        <sz val="10"/>
        <rFont val="ＭＳ Ｐ明朝"/>
        <family val="1"/>
        <charset val="128"/>
      </rPr>
      <t>コミュニケーション能力</t>
    </r>
    <phoneticPr fontId="4"/>
  </si>
  <si>
    <r>
      <t>(H)</t>
    </r>
    <r>
      <rPr>
        <sz val="10"/>
        <rFont val="ＭＳ Ｐ明朝"/>
        <family val="1"/>
        <charset val="128"/>
      </rPr>
      <t>社会基盤の応用技術</t>
    </r>
    <rPh sb="8" eb="10">
      <t>オウヨウ</t>
    </rPh>
    <rPh sb="10" eb="12">
      <t>ギジュツ</t>
    </rPh>
    <phoneticPr fontId="4"/>
  </si>
  <si>
    <r>
      <t>(I)</t>
    </r>
    <r>
      <rPr>
        <sz val="10"/>
        <rFont val="ＭＳ Ｐ明朝"/>
        <family val="1"/>
        <charset val="128"/>
      </rPr>
      <t>デザイン能力</t>
    </r>
    <phoneticPr fontId="4"/>
  </si>
  <si>
    <t>・対象科目は，共通科目の一部と環境都市分野の専門科目すべて</t>
    <rPh sb="1" eb="3">
      <t>タイショウ</t>
    </rPh>
    <rPh sb="3" eb="5">
      <t>カモク</t>
    </rPh>
    <rPh sb="7" eb="9">
      <t>キョウツウ</t>
    </rPh>
    <rPh sb="9" eb="11">
      <t>カモク</t>
    </rPh>
    <rPh sb="12" eb="14">
      <t>イチブ</t>
    </rPh>
    <rPh sb="15" eb="17">
      <t>カンキョウ</t>
    </rPh>
    <rPh sb="17" eb="19">
      <t>トシ</t>
    </rPh>
    <rPh sb="19" eb="21">
      <t>ブンヤ</t>
    </rPh>
    <rPh sb="22" eb="24">
      <t>センモン</t>
    </rPh>
    <rPh sb="24" eb="26">
      <t>カモク</t>
    </rPh>
    <phoneticPr fontId="4"/>
  </si>
  <si>
    <t>GPA</t>
  </si>
  <si>
    <t>GPA</t>
    <phoneticPr fontId="4"/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</si>
  <si>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>
      <rPr>
        <sz val="10"/>
        <rFont val="ＭＳ Ｐ明朝"/>
        <family val="1"/>
        <charset val="128"/>
      </rPr>
      <t>対象科目の</t>
    </r>
    <r>
      <rPr>
        <sz val="10"/>
        <rFont val="Century"/>
        <family val="1"/>
      </rPr>
      <t>GPA</t>
    </r>
    <rPh sb="0" eb="2">
      <t>ドボク</t>
    </rPh>
    <rPh sb="5" eb="7">
      <t>タイショウ</t>
    </rPh>
    <rPh sb="7" eb="9">
      <t>カモク</t>
    </rPh>
    <phoneticPr fontId="4"/>
  </si>
  <si>
    <r>
      <t>各期の累計取得単位数と累計</t>
    </r>
    <r>
      <rPr>
        <b/>
        <sz val="10.5"/>
        <rFont val="Century"/>
        <family val="1"/>
      </rPr>
      <t>GPA</t>
    </r>
    <rPh sb="3" eb="5">
      <t>ルイケイ</t>
    </rPh>
    <rPh sb="11" eb="13">
      <t>ルイケイ</t>
    </rPh>
    <phoneticPr fontId="4"/>
  </si>
  <si>
    <t>黄色背景の成績欄をドロップダウンリストによって入力すること
バグや不具合があれば，森河（morikawa.yukihiro@nitech.ac.jp）まで．</t>
    <rPh sb="5" eb="7">
      <t>セイセキ</t>
    </rPh>
    <rPh sb="7" eb="8">
      <t>ラン</t>
    </rPh>
    <phoneticPr fontId="4"/>
  </si>
  <si>
    <t>◎産業論</t>
    <rPh sb="1" eb="3">
      <t>サンギョウ</t>
    </rPh>
    <rPh sb="3" eb="4">
      <t>ロン</t>
    </rPh>
    <phoneticPr fontId="4"/>
  </si>
  <si>
    <t>２年後期</t>
    <rPh sb="2" eb="3">
      <t>ウシ</t>
    </rPh>
    <phoneticPr fontId="4"/>
  </si>
  <si>
    <t>◎環境都市技術者倫理</t>
    <rPh sb="1" eb="3">
      <t>カンキョウ</t>
    </rPh>
    <rPh sb="3" eb="5">
      <t>トシ</t>
    </rPh>
    <rPh sb="5" eb="8">
      <t>ギジュツシャ</t>
    </rPh>
    <rPh sb="8" eb="10">
      <t>リンリ</t>
    </rPh>
    <phoneticPr fontId="4"/>
  </si>
  <si>
    <t>◎実践研究セミナー</t>
    <rPh sb="1" eb="3">
      <t>ジッセン</t>
    </rPh>
    <rPh sb="3" eb="5">
      <t>ケンキュウ</t>
    </rPh>
    <phoneticPr fontId="4"/>
  </si>
  <si>
    <t>　防災地質学</t>
    <rPh sb="1" eb="3">
      <t>ボウサイ</t>
    </rPh>
    <rPh sb="3" eb="6">
      <t>チシツガク</t>
    </rPh>
    <phoneticPr fontId="4"/>
  </si>
  <si>
    <t>土木GPT(重要)</t>
    <rPh sb="0" eb="2">
      <t>ドボク</t>
    </rPh>
    <rPh sb="6" eb="8">
      <t>ジュウヨウ</t>
    </rPh>
    <phoneticPr fontId="4"/>
  </si>
  <si>
    <r>
      <t>GPT(</t>
    </r>
    <r>
      <rPr>
        <b/>
        <sz val="10.5"/>
        <rFont val="ＭＳ Ｐ明朝"/>
        <family val="1"/>
        <charset val="128"/>
      </rPr>
      <t>参考値</t>
    </r>
    <r>
      <rPr>
        <b/>
        <sz val="10.5"/>
        <rFont val="Century"/>
        <family val="1"/>
      </rPr>
      <t>)</t>
    </r>
    <rPh sb="4" eb="6">
      <t>サンコウ</t>
    </rPh>
    <rPh sb="6" eb="7">
      <t>チ</t>
    </rPh>
    <phoneticPr fontId="4"/>
  </si>
  <si>
    <r>
      <t>GPA(</t>
    </r>
    <r>
      <rPr>
        <b/>
        <sz val="10.5"/>
        <rFont val="ＭＳ Ｐ明朝"/>
        <family val="1"/>
        <charset val="128"/>
      </rPr>
      <t>参考値</t>
    </r>
    <r>
      <rPr>
        <b/>
        <sz val="10.5"/>
        <rFont val="Century"/>
        <family val="1"/>
      </rPr>
      <t>)</t>
    </r>
    <rPh sb="4" eb="6">
      <t>サンコウ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</si>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</sst>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b/>
      <sz val="10.5"/>
      <name val="Century"/>
      <family val="1"/>
    </font>
    <font>
      <sz val="10.5"/>
      <name val="Century"/>
      <family val="1"/>
    </font>
    <font>
      <sz val="10.5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Ｐ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Century"/>
      <family val="1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Century"/>
      <family val="1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0.5"/>
      <color theme="1"/>
      <name val="Century"/>
      <family val="1"/>
    </font>
    <font>
      <b/>
      <sz val="16"/>
      <color rgb="FFFF0000"/>
      <name val="ＭＳ ゴシック"/>
      <family val="3"/>
      <charset val="128"/>
    </font>
    <font>
      <sz val="16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1" fontId="1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/>
    </xf>
    <xf numFmtId="0" fontId="14" fillId="0" borderId="0" xfId="0" applyFont="1"/>
    <xf numFmtId="0" fontId="5" fillId="2" borderId="0" xfId="0" applyFont="1" applyFill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4" fillId="0" borderId="0" xfId="1" applyFont="1">
      <alignment vertical="center"/>
    </xf>
    <xf numFmtId="0" fontId="6" fillId="0" borderId="0" xfId="1" applyFont="1" applyBorder="1" applyAlignment="1">
      <alignment horizontal="center" vertical="center" wrapText="1"/>
    </xf>
    <xf numFmtId="0" fontId="25" fillId="0" borderId="0" xfId="1" applyFont="1">
      <alignment vertical="center"/>
    </xf>
    <xf numFmtId="0" fontId="7" fillId="0" borderId="30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26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14" xfId="1" applyFont="1" applyBorder="1" applyAlignment="1">
      <alignment vertical="center" textRotation="255" wrapText="1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0" fillId="0" borderId="0" xfId="1" applyFont="1" applyFill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7" fillId="0" borderId="0" xfId="1" applyFont="1" applyBorder="1" applyAlignment="1">
      <alignment vertical="center" wrapText="1" shrinkToFit="1"/>
    </xf>
    <xf numFmtId="0" fontId="24" fillId="0" borderId="0" xfId="1" applyFont="1" applyBorder="1" applyAlignment="1">
      <alignment vertical="center" shrinkToFit="1"/>
    </xf>
    <xf numFmtId="0" fontId="0" fillId="0" borderId="0" xfId="1" applyFont="1" applyFill="1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shrinkToFit="1"/>
    </xf>
    <xf numFmtId="0" fontId="7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shrinkToFit="1"/>
    </xf>
    <xf numFmtId="2" fontId="7" fillId="0" borderId="60" xfId="0" applyNumberFormat="1" applyFont="1" applyBorder="1" applyAlignment="1">
      <alignment horizontal="center" vertical="center" wrapText="1"/>
    </xf>
    <xf numFmtId="2" fontId="7" fillId="0" borderId="61" xfId="0" applyNumberFormat="1" applyFont="1" applyBorder="1" applyAlignment="1">
      <alignment horizontal="center" vertical="center" wrapText="1"/>
    </xf>
    <xf numFmtId="2" fontId="7" fillId="0" borderId="62" xfId="0" applyNumberFormat="1" applyFont="1" applyBorder="1" applyAlignment="1">
      <alignment horizontal="center" vertical="center" wrapText="1"/>
    </xf>
    <xf numFmtId="2" fontId="7" fillId="0" borderId="6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53" xfId="1" applyFont="1" applyBorder="1" applyAlignment="1">
      <alignment horizontal="right" vertical="center" wrapText="1" shrinkToFit="1"/>
    </xf>
    <xf numFmtId="0" fontId="24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wrapText="1" shrinkToFit="1"/>
    </xf>
    <xf numFmtId="0" fontId="28" fillId="0" borderId="1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textRotation="255" wrapText="1"/>
    </xf>
    <xf numFmtId="0" fontId="20" fillId="0" borderId="13" xfId="1" applyFont="1" applyBorder="1" applyAlignment="1">
      <alignment horizontal="center" vertical="center" textRotation="255" wrapText="1"/>
    </xf>
    <xf numFmtId="0" fontId="19" fillId="0" borderId="1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textRotation="255" wrapText="1"/>
    </xf>
    <xf numFmtId="0" fontId="19" fillId="0" borderId="1" xfId="1" applyFont="1" applyFill="1" applyBorder="1" applyAlignment="1">
      <alignment horizontal="center" vertical="center" textRotation="255" wrapText="1"/>
    </xf>
    <xf numFmtId="0" fontId="6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7" fillId="0" borderId="31" xfId="1" applyFont="1" applyBorder="1" applyAlignment="1">
      <alignment horizontal="left" vertical="center" wrapText="1" indent="1"/>
    </xf>
    <xf numFmtId="0" fontId="6" fillId="0" borderId="3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lef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8" fillId="0" borderId="18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1"/>
    </xf>
    <xf numFmtId="0" fontId="30" fillId="0" borderId="0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0" fontId="7" fillId="0" borderId="29" xfId="1" applyFont="1" applyBorder="1" applyAlignment="1">
      <alignment horizontal="left" vertical="center" wrapText="1" indent="1"/>
    </xf>
    <xf numFmtId="0" fontId="24" fillId="0" borderId="21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textRotation="255" wrapText="1"/>
    </xf>
    <xf numFmtId="0" fontId="7" fillId="0" borderId="18" xfId="1" applyFont="1" applyBorder="1" applyAlignment="1">
      <alignment horizontal="center" vertical="center" textRotation="255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42" xfId="1" applyNumberFormat="1" applyFont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2" fontId="7" fillId="0" borderId="37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4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22" fontId="23" fillId="0" borderId="0" xfId="0" applyNumberFormat="1" applyFont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6.6184074457083769E-2"/>
          <c:y val="3.5593220338983052E-2"/>
          <c:w val="0.80041365046535673"/>
          <c:h val="0.7406779661016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目標ごとの達成度!$N$109</c:f>
              <c:strCache>
                <c:ptCount val="1"/>
                <c:pt idx="0">
                  <c:v>平成30年前期</c:v>
                </c:pt>
              </c:strCache>
            </c:strRef>
          </c:tx>
          <c:spPr>
            <a:solidFill>
              <a:srgbClr val="6481D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481DC"/>
              </a:solidFill>
              <a:ln w="3492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FE8-4BC0-A4DF-2DD915C74BD2}"/>
              </c:ext>
            </c:extLst>
          </c:dPt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グラフ用データ!$P$3:$P$11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8-4BC0-A4DF-2DD915C74BD2}"/>
            </c:ext>
          </c:extLst>
        </c:ser>
        <c:ser>
          <c:idx val="1"/>
          <c:order val="1"/>
          <c:tx>
            <c:strRef>
              <c:f>目標ごとの達成度!$N$110</c:f>
              <c:strCache>
                <c:ptCount val="1"/>
                <c:pt idx="0">
                  <c:v>平成30年後期</c:v>
                </c:pt>
              </c:strCache>
            </c:strRef>
          </c:tx>
          <c:spPr>
            <a:solidFill>
              <a:srgbClr val="A5B6EB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グラフ用データ!$Q$3:$Q$11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E8-4BC0-A4DF-2DD915C74BD2}"/>
            </c:ext>
          </c:extLst>
        </c:ser>
        <c:ser>
          <c:idx val="2"/>
          <c:order val="2"/>
          <c:tx>
            <c:strRef>
              <c:f>目標ごとの達成度!$N$111</c:f>
              <c:strCache>
                <c:ptCount val="1"/>
                <c:pt idx="0">
                  <c:v>平成31年前期</c:v>
                </c:pt>
              </c:strCache>
            </c:strRef>
          </c:tx>
          <c:spPr>
            <a:solidFill>
              <a:srgbClr val="64DCC8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グラフ用データ!$R$3:$R$11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E8-4BC0-A4DF-2DD915C74BD2}"/>
            </c:ext>
          </c:extLst>
        </c:ser>
        <c:ser>
          <c:idx val="3"/>
          <c:order val="3"/>
          <c:tx>
            <c:strRef>
              <c:f>目標ごとの達成度!$N$112</c:f>
              <c:strCache>
                <c:ptCount val="1"/>
                <c:pt idx="0">
                  <c:v>平成31年後期</c:v>
                </c:pt>
              </c:strCache>
            </c:strRef>
          </c:tx>
          <c:spPr>
            <a:solidFill>
              <a:srgbClr val="A5EBDF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グラフ用データ!$S$3:$S$11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E8-4BC0-A4DF-2DD915C74BD2}"/>
            </c:ext>
          </c:extLst>
        </c:ser>
        <c:ser>
          <c:idx val="4"/>
          <c:order val="4"/>
          <c:tx>
            <c:strRef>
              <c:f>目標ごとの達成度!$N$113</c:f>
              <c:strCache>
                <c:ptCount val="1"/>
                <c:pt idx="0">
                  <c:v>平成32年前期</c:v>
                </c:pt>
              </c:strCache>
            </c:strRef>
          </c:tx>
          <c:spPr>
            <a:solidFill>
              <a:srgbClr val="72DC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グラフ用データ!$T$3:$T$11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E8-4BC0-A4DF-2DD915C74BD2}"/>
            </c:ext>
          </c:extLst>
        </c:ser>
        <c:ser>
          <c:idx val="5"/>
          <c:order val="5"/>
          <c:tx>
            <c:strRef>
              <c:f>目標ごとの達成度!$N$114</c:f>
              <c:strCache>
                <c:ptCount val="1"/>
                <c:pt idx="0">
                  <c:v>平成32年後期</c:v>
                </c:pt>
              </c:strCache>
            </c:strRef>
          </c:tx>
          <c:spPr>
            <a:solidFill>
              <a:srgbClr val="ADEB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グラフ用データ!$U$3:$U$11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FE8-4BC0-A4DF-2DD915C74BD2}"/>
            </c:ext>
          </c:extLst>
        </c:ser>
        <c:ser>
          <c:idx val="6"/>
          <c:order val="6"/>
          <c:tx>
            <c:strRef>
              <c:f>目標ごとの達成度!$N$115</c:f>
              <c:strCache>
                <c:ptCount val="1"/>
                <c:pt idx="0">
                  <c:v>平成33年前期</c:v>
                </c:pt>
              </c:strCache>
            </c:strRef>
          </c:tx>
          <c:spPr>
            <a:solidFill>
              <a:srgbClr val="DCD6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グラフ用データ!$V$3:$V$11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FE8-4BC0-A4DF-2DD915C74BD2}"/>
            </c:ext>
          </c:extLst>
        </c:ser>
        <c:ser>
          <c:idx val="7"/>
          <c:order val="7"/>
          <c:tx>
            <c:strRef>
              <c:f>目標ごとの達成度!$N$116</c:f>
              <c:strCache>
                <c:ptCount val="1"/>
                <c:pt idx="0">
                  <c:v>平成33年後期</c:v>
                </c:pt>
              </c:strCache>
            </c:strRef>
          </c:tx>
          <c:spPr>
            <a:solidFill>
              <a:srgbClr val="EBE8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グラフ用データ!$W$3:$W$11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FE8-4BC0-A4DF-2DD915C74BD2}"/>
            </c:ext>
          </c:extLst>
        </c:ser>
        <c:ser>
          <c:idx val="8"/>
          <c:order val="8"/>
          <c:tx>
            <c:strRef>
              <c:f>目標ごとの達成度!$N$117</c:f>
              <c:strCache>
                <c:ptCount val="1"/>
                <c:pt idx="0">
                  <c:v>平成34年前期</c:v>
                </c:pt>
              </c:strCache>
            </c:strRef>
          </c:tx>
          <c:spPr>
            <a:solidFill>
              <a:srgbClr val="DC64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グラフ用データ!$X$3:$X$11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FE8-4BC0-A4DF-2DD915C74BD2}"/>
            </c:ext>
          </c:extLst>
        </c:ser>
        <c:ser>
          <c:idx val="9"/>
          <c:order val="9"/>
          <c:tx>
            <c:strRef>
              <c:f>目標ごとの達成度!$N$118</c:f>
              <c:strCache>
                <c:ptCount val="1"/>
                <c:pt idx="0">
                  <c:v>平成34年後期</c:v>
                </c:pt>
              </c:strCache>
            </c:strRef>
          </c:tx>
          <c:spPr>
            <a:solidFill>
              <a:srgbClr val="EBA5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グラフ用データ!$Y$3:$Y$11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FE8-4BC0-A4DF-2DD915C74BD2}"/>
            </c:ext>
          </c:extLst>
        </c:ser>
        <c:ser>
          <c:idx val="10"/>
          <c:order val="10"/>
          <c:tx>
            <c:strRef>
              <c:f>目標ごとの達成度!$N$119</c:f>
              <c:strCache>
                <c:ptCount val="1"/>
                <c:pt idx="0">
                  <c:v>平成35年以降</c:v>
                </c:pt>
              </c:strCache>
            </c:strRef>
          </c:tx>
          <c:spPr>
            <a:solidFill>
              <a:srgbClr val="DC64D3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グラフ用データ!$Z$3:$Z$11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FE8-4BC0-A4DF-2DD915C7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186664"/>
        <c:axId val="282663352"/>
      </c:barChart>
      <c:catAx>
        <c:axId val="277186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明朝" panose="02020600040205080304" pitchFamily="18" charset="-128"/>
                <a:cs typeface="ＭＳ Ｐゴシック"/>
              </a:defRPr>
            </a:pPr>
            <a:endParaRPr lang="ja-JP"/>
          </a:p>
        </c:txPr>
        <c:crossAx val="28266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66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186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3890945750984"/>
          <c:y val="0.22282608695652173"/>
          <c:w val="0.11847558272931114"/>
          <c:h val="0.3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Ｐ明朝" panose="02020600040205080304" pitchFamily="18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7403389042429299"/>
          <c:y val="9.2650740328654571E-2"/>
          <c:w val="0.49431230610134436"/>
          <c:h val="0.81016949152542372"/>
        </c:manualLayout>
      </c:layout>
      <c:radarChart>
        <c:radarStyle val="marker"/>
        <c:varyColors val="0"/>
        <c:ser>
          <c:idx val="0"/>
          <c:order val="0"/>
          <c:tx>
            <c:strRef>
              <c:f>目標ごとの達成度!$N$109</c:f>
              <c:strCache>
                <c:ptCount val="1"/>
                <c:pt idx="0">
                  <c:v>平成30年前期</c:v>
                </c:pt>
              </c:strCache>
            </c:strRef>
          </c:tx>
          <c:spPr>
            <a:ln>
              <a:solidFill>
                <a:srgbClr val="6481DC"/>
              </a:solidFill>
            </a:ln>
          </c:spPr>
          <c:marker>
            <c:symbol val="none"/>
          </c:marker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グラフ用データ!$AA$3:$AA$11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4-49AC-8CFB-45946BDD360A}"/>
            </c:ext>
          </c:extLst>
        </c:ser>
        <c:ser>
          <c:idx val="1"/>
          <c:order val="1"/>
          <c:tx>
            <c:strRef>
              <c:f>目標ごとの達成度!$N$110</c:f>
              <c:strCache>
                <c:ptCount val="1"/>
                <c:pt idx="0">
                  <c:v>平成30年後期</c:v>
                </c:pt>
              </c:strCache>
            </c:strRef>
          </c:tx>
          <c:spPr>
            <a:ln>
              <a:solidFill>
                <a:srgbClr val="A5B6EB"/>
              </a:solidFill>
            </a:ln>
          </c:spPr>
          <c:marker>
            <c:symbol val="none"/>
          </c:marker>
          <c:val>
            <c:numRef>
              <c:f>グラフ用データ!$AB$3:$AB$11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4-49AC-8CFB-45946BDD360A}"/>
            </c:ext>
          </c:extLst>
        </c:ser>
        <c:ser>
          <c:idx val="2"/>
          <c:order val="2"/>
          <c:tx>
            <c:strRef>
              <c:f>目標ごとの達成度!$N$111</c:f>
              <c:strCache>
                <c:ptCount val="1"/>
                <c:pt idx="0">
                  <c:v>平成31年前期</c:v>
                </c:pt>
              </c:strCache>
            </c:strRef>
          </c:tx>
          <c:spPr>
            <a:ln>
              <a:solidFill>
                <a:srgbClr val="64DCC8"/>
              </a:solidFill>
            </a:ln>
          </c:spPr>
          <c:marker>
            <c:symbol val="none"/>
          </c:marker>
          <c:val>
            <c:numRef>
              <c:f>グラフ用データ!$AC$3:$AC$11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34-49AC-8CFB-45946BDD360A}"/>
            </c:ext>
          </c:extLst>
        </c:ser>
        <c:ser>
          <c:idx val="3"/>
          <c:order val="3"/>
          <c:tx>
            <c:strRef>
              <c:f>目標ごとの達成度!$N$112</c:f>
              <c:strCache>
                <c:ptCount val="1"/>
                <c:pt idx="0">
                  <c:v>平成31年後期</c:v>
                </c:pt>
              </c:strCache>
            </c:strRef>
          </c:tx>
          <c:spPr>
            <a:ln>
              <a:solidFill>
                <a:srgbClr val="A5EBDF"/>
              </a:solidFill>
            </a:ln>
          </c:spPr>
          <c:marker>
            <c:symbol val="none"/>
          </c:marker>
          <c:val>
            <c:numRef>
              <c:f>グラフ用データ!$AD$3:$AD$11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34-49AC-8CFB-45946BDD360A}"/>
            </c:ext>
          </c:extLst>
        </c:ser>
        <c:ser>
          <c:idx val="4"/>
          <c:order val="4"/>
          <c:tx>
            <c:strRef>
              <c:f>目標ごとの達成度!$N$113</c:f>
              <c:strCache>
                <c:ptCount val="1"/>
                <c:pt idx="0">
                  <c:v>平成32年前期</c:v>
                </c:pt>
              </c:strCache>
            </c:strRef>
          </c:tx>
          <c:spPr>
            <a:ln>
              <a:solidFill>
                <a:srgbClr val="72DC64"/>
              </a:solidFill>
            </a:ln>
          </c:spPr>
          <c:marker>
            <c:symbol val="none"/>
          </c:marker>
          <c:val>
            <c:numRef>
              <c:f>グラフ用データ!$AE$3:$AE$11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34-49AC-8CFB-45946BDD360A}"/>
            </c:ext>
          </c:extLst>
        </c:ser>
        <c:ser>
          <c:idx val="5"/>
          <c:order val="5"/>
          <c:tx>
            <c:strRef>
              <c:f>目標ごとの達成度!$N$114</c:f>
              <c:strCache>
                <c:ptCount val="1"/>
                <c:pt idx="0">
                  <c:v>平成32年後期</c:v>
                </c:pt>
              </c:strCache>
            </c:strRef>
          </c:tx>
          <c:spPr>
            <a:ln>
              <a:solidFill>
                <a:srgbClr val="ADEBA5"/>
              </a:solidFill>
            </a:ln>
          </c:spPr>
          <c:marker>
            <c:symbol val="none"/>
          </c:marker>
          <c:val>
            <c:numRef>
              <c:f>グラフ用データ!$AF$3:$AF$11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34-49AC-8CFB-45946BDD360A}"/>
            </c:ext>
          </c:extLst>
        </c:ser>
        <c:ser>
          <c:idx val="6"/>
          <c:order val="6"/>
          <c:tx>
            <c:strRef>
              <c:f>目標ごとの達成度!$N$115</c:f>
              <c:strCache>
                <c:ptCount val="1"/>
                <c:pt idx="0">
                  <c:v>平成33年前期</c:v>
                </c:pt>
              </c:strCache>
            </c:strRef>
          </c:tx>
          <c:spPr>
            <a:ln>
              <a:solidFill>
                <a:srgbClr val="DCD664"/>
              </a:solidFill>
            </a:ln>
          </c:spPr>
          <c:marker>
            <c:symbol val="none"/>
          </c:marker>
          <c:val>
            <c:numRef>
              <c:f>グラフ用データ!$AG$3:$AG$11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34-49AC-8CFB-45946BDD360A}"/>
            </c:ext>
          </c:extLst>
        </c:ser>
        <c:ser>
          <c:idx val="7"/>
          <c:order val="7"/>
          <c:tx>
            <c:strRef>
              <c:f>目標ごとの達成度!$N$116</c:f>
              <c:strCache>
                <c:ptCount val="1"/>
                <c:pt idx="0">
                  <c:v>平成33年後期</c:v>
                </c:pt>
              </c:strCache>
            </c:strRef>
          </c:tx>
          <c:spPr>
            <a:ln>
              <a:solidFill>
                <a:srgbClr val="EBE8A5"/>
              </a:solidFill>
            </a:ln>
          </c:spPr>
          <c:marker>
            <c:symbol val="none"/>
          </c:marker>
          <c:val>
            <c:numRef>
              <c:f>グラフ用データ!$AH$3:$AH$11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34-49AC-8CFB-45946BDD360A}"/>
            </c:ext>
          </c:extLst>
        </c:ser>
        <c:ser>
          <c:idx val="8"/>
          <c:order val="8"/>
          <c:tx>
            <c:strRef>
              <c:f>目標ごとの達成度!$N$117</c:f>
              <c:strCache>
                <c:ptCount val="1"/>
                <c:pt idx="0">
                  <c:v>平成34年前期</c:v>
                </c:pt>
              </c:strCache>
            </c:strRef>
          </c:tx>
          <c:spPr>
            <a:ln>
              <a:solidFill>
                <a:srgbClr val="DC6464"/>
              </a:solidFill>
            </a:ln>
          </c:spPr>
          <c:marker>
            <c:symbol val="none"/>
          </c:marker>
          <c:val>
            <c:numRef>
              <c:f>グラフ用データ!$AI$3:$AI$11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34-49AC-8CFB-45946BDD360A}"/>
            </c:ext>
          </c:extLst>
        </c:ser>
        <c:ser>
          <c:idx val="9"/>
          <c:order val="9"/>
          <c:tx>
            <c:strRef>
              <c:f>目標ごとの達成度!$N$118</c:f>
              <c:strCache>
                <c:ptCount val="1"/>
                <c:pt idx="0">
                  <c:v>平成34年後期</c:v>
                </c:pt>
              </c:strCache>
            </c:strRef>
          </c:tx>
          <c:spPr>
            <a:ln>
              <a:solidFill>
                <a:srgbClr val="EBA5A5"/>
              </a:solidFill>
            </a:ln>
          </c:spPr>
          <c:marker>
            <c:symbol val="none"/>
          </c:marker>
          <c:val>
            <c:numRef>
              <c:f>グラフ用データ!$AJ$3:$AJ$11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134-49AC-8CFB-45946BDD360A}"/>
            </c:ext>
          </c:extLst>
        </c:ser>
        <c:ser>
          <c:idx val="10"/>
          <c:order val="10"/>
          <c:tx>
            <c:v>最新のGPA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グラフ用データ!$AK$3:$AK$11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34-49AC-8CFB-45946BDD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64136"/>
        <c:axId val="282664528"/>
      </c:radarChart>
      <c:catAx>
        <c:axId val="282664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明朝" panose="02020600040205080304" pitchFamily="18" charset="-128"/>
                <a:cs typeface="ＭＳ Ｐゴシック"/>
              </a:defRPr>
            </a:pPr>
            <a:endParaRPr lang="ja-JP"/>
          </a:p>
        </c:txPr>
        <c:crossAx val="282664528"/>
        <c:crosses val="autoZero"/>
        <c:auto val="0"/>
        <c:lblAlgn val="ctr"/>
        <c:lblOffset val="100"/>
        <c:noMultiLvlLbl val="0"/>
      </c:catAx>
      <c:valAx>
        <c:axId val="28266452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664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latin typeface="Century" panose="02040604050505020304" pitchFamily="18" charset="0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グラフ4"/>
  <sheetViews>
    <sheetView workbookViewId="0"/>
  </sheetViews>
  <sheetProtection content="1" objects="1"/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グラフ3"/>
  <sheetViews>
    <sheetView workbookViewId="0"/>
  </sheetViews>
  <sheetProtection content="1" objects="1"/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48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48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iwa">
  <a:themeElements>
    <a:clrScheme name="ユーザー定義 7">
      <a:dk1>
        <a:srgbClr val="585858"/>
      </a:dk1>
      <a:lt1>
        <a:srgbClr val="F9F8F5"/>
      </a:lt1>
      <a:dk2>
        <a:srgbClr val="76923C"/>
      </a:dk2>
      <a:lt2>
        <a:srgbClr val="F9F8F5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Segoe UI"/>
        <a:ea typeface="メイリオ"/>
        <a:cs typeface=""/>
      </a:majorFont>
      <a:minorFont>
        <a:latin typeface="Segoe U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1" lang="ja-JP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  <a:ea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1" lang="ja-JP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  <a:ea typeface="ＭＳ Ｐゴシック" charset="-128"/>
          </a:defRPr>
        </a:defPPr>
      </a:lstStyle>
    </a:lnDef>
  </a:objectDefaults>
  <a:extraClrSchemeLst>
    <a:extraClrScheme>
      <a:clrScheme name="simple 1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33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simple 3">
        <a:dk1>
          <a:srgbClr val="000000"/>
        </a:dk1>
        <a:lt1>
          <a:srgbClr val="FFFFCC"/>
        </a:lt1>
        <a:dk2>
          <a:srgbClr val="999933"/>
        </a:dk2>
        <a:lt2>
          <a:srgbClr val="808000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4">
        <a:dk1>
          <a:srgbClr val="000000"/>
        </a:dk1>
        <a:lt1>
          <a:srgbClr val="FFFFFF"/>
        </a:lt1>
        <a:dk2>
          <a:srgbClr val="000000"/>
        </a:dk2>
        <a:lt2>
          <a:srgbClr val="393939"/>
        </a:lt2>
        <a:accent1>
          <a:srgbClr val="CBCBCB"/>
        </a:accent1>
        <a:accent2>
          <a:srgbClr val="868686"/>
        </a:accent2>
        <a:accent3>
          <a:srgbClr val="FFFFFF"/>
        </a:accent3>
        <a:accent4>
          <a:srgbClr val="000000"/>
        </a:accent4>
        <a:accent5>
          <a:srgbClr val="E2E2E2"/>
        </a:accent5>
        <a:accent6>
          <a:srgbClr val="797979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5">
        <a:dk1>
          <a:srgbClr val="000000"/>
        </a:dk1>
        <a:lt1>
          <a:srgbClr val="FFFFFF"/>
        </a:lt1>
        <a:dk2>
          <a:srgbClr val="000000"/>
        </a:dk2>
        <a:lt2>
          <a:srgbClr val="9F9F9F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6">
        <a:dk1>
          <a:srgbClr val="000000"/>
        </a:dk1>
        <a:lt1>
          <a:srgbClr val="FFFFFF"/>
        </a:lt1>
        <a:dk2>
          <a:srgbClr val="000000"/>
        </a:dk2>
        <a:lt2>
          <a:srgbClr val="868686"/>
        </a:lt2>
        <a:accent1>
          <a:srgbClr val="CBCBCB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E2E2E2"/>
        </a:accent5>
        <a:accent6>
          <a:srgbClr val="005CE7"/>
        </a:accent6>
        <a:hlink>
          <a:srgbClr val="FF0033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7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S80"/>
  <sheetViews>
    <sheetView tabSelected="1" zoomScaleNormal="100" zoomScaleSheetLayoutView="100" workbookViewId="0">
      <pane xSplit="3" ySplit="5" topLeftCell="D44" activePane="bottomRight" state="frozen"/>
      <selection activeCell="G12" sqref="G12:H12"/>
      <selection pane="topRight" activeCell="G12" sqref="G12:H12"/>
      <selection pane="bottomLeft" activeCell="G12" sqref="G12:H12"/>
      <selection pane="bottomRight" activeCell="Q50" sqref="Q50"/>
    </sheetView>
  </sheetViews>
  <sheetFormatPr defaultColWidth="8.875" defaultRowHeight="13.5" x14ac:dyDescent="0.15"/>
  <cols>
    <col min="1" max="1" width="2.75" style="35" customWidth="1"/>
    <col min="2" max="2" width="4.75" style="35" customWidth="1"/>
    <col min="3" max="3" width="4.75" style="52" customWidth="1"/>
    <col min="4" max="4" width="3.75" style="52" customWidth="1"/>
    <col min="5" max="5" width="30.75" style="51" customWidth="1"/>
    <col min="6" max="15" width="5.75" style="50" customWidth="1"/>
    <col min="16" max="16" width="15.75" style="50" customWidth="1"/>
    <col min="17" max="17" width="6.75" style="49" customWidth="1"/>
    <col min="18" max="18" width="8.875" style="35"/>
    <col min="19" max="22" width="10.75" style="35" customWidth="1"/>
    <col min="23" max="23" width="5.75" style="35" bestFit="1" customWidth="1"/>
    <col min="24" max="34" width="3.75" style="35" customWidth="1"/>
    <col min="35" max="45" width="4.75" style="35" customWidth="1"/>
    <col min="46" max="16384" width="8.875" style="35"/>
  </cols>
  <sheetData>
    <row r="1" spans="1:45" ht="30" customHeight="1" x14ac:dyDescent="0.15">
      <c r="B1" s="69"/>
      <c r="C1" s="69"/>
      <c r="D1" s="109" t="s">
        <v>237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45" ht="25.15" customHeight="1" x14ac:dyDescent="0.15">
      <c r="A2" s="57"/>
      <c r="B2" s="58"/>
      <c r="C2" s="68"/>
      <c r="D2" s="108" t="s">
        <v>361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45" ht="15" customHeight="1" x14ac:dyDescent="0.15">
      <c r="B3" s="111" t="s">
        <v>190</v>
      </c>
      <c r="C3" s="111"/>
      <c r="D3" s="112" t="s">
        <v>189</v>
      </c>
      <c r="E3" s="110"/>
      <c r="F3" s="115" t="s">
        <v>331</v>
      </c>
      <c r="G3" s="115"/>
      <c r="H3" s="110" t="s">
        <v>332</v>
      </c>
      <c r="I3" s="110"/>
      <c r="J3" s="110"/>
      <c r="K3" s="110"/>
      <c r="L3" s="110"/>
      <c r="M3" s="110"/>
      <c r="N3" s="110"/>
      <c r="O3" s="110"/>
      <c r="P3" s="112" t="s">
        <v>238</v>
      </c>
      <c r="Q3" s="113" t="s">
        <v>8</v>
      </c>
      <c r="S3" s="55"/>
      <c r="T3" s="55"/>
      <c r="U3" s="55"/>
    </row>
    <row r="4" spans="1:45" ht="15" customHeight="1" x14ac:dyDescent="0.15">
      <c r="B4" s="111"/>
      <c r="C4" s="111"/>
      <c r="D4" s="110"/>
      <c r="E4" s="110"/>
      <c r="F4" s="115"/>
      <c r="G4" s="115"/>
      <c r="H4" s="110" t="s">
        <v>333</v>
      </c>
      <c r="I4" s="110"/>
      <c r="J4" s="110" t="s">
        <v>334</v>
      </c>
      <c r="K4" s="110"/>
      <c r="L4" s="110" t="s">
        <v>335</v>
      </c>
      <c r="M4" s="110"/>
      <c r="N4" s="110" t="s">
        <v>336</v>
      </c>
      <c r="O4" s="110"/>
      <c r="P4" s="112"/>
      <c r="Q4" s="114"/>
      <c r="S4" s="55"/>
      <c r="T4" s="55"/>
      <c r="U4" s="55"/>
    </row>
    <row r="5" spans="1:45" ht="15" customHeight="1" x14ac:dyDescent="0.15">
      <c r="B5" s="111"/>
      <c r="C5" s="111"/>
      <c r="D5" s="110"/>
      <c r="E5" s="110"/>
      <c r="F5" s="78" t="s">
        <v>337</v>
      </c>
      <c r="G5" s="78" t="s">
        <v>338</v>
      </c>
      <c r="H5" s="79" t="s">
        <v>188</v>
      </c>
      <c r="I5" s="79" t="s">
        <v>187</v>
      </c>
      <c r="J5" s="80" t="s">
        <v>339</v>
      </c>
      <c r="K5" s="80" t="s">
        <v>340</v>
      </c>
      <c r="L5" s="80" t="s">
        <v>339</v>
      </c>
      <c r="M5" s="80" t="s">
        <v>340</v>
      </c>
      <c r="N5" s="80" t="s">
        <v>339</v>
      </c>
      <c r="O5" s="80" t="s">
        <v>340</v>
      </c>
      <c r="P5" s="112"/>
      <c r="Q5" s="114"/>
      <c r="S5" s="65" t="s">
        <v>239</v>
      </c>
      <c r="T5" s="66" t="s">
        <v>240</v>
      </c>
      <c r="U5" s="66" t="s">
        <v>241</v>
      </c>
      <c r="V5" s="66" t="s">
        <v>186</v>
      </c>
      <c r="W5" s="34" t="s">
        <v>242</v>
      </c>
      <c r="X5" s="14">
        <v>1</v>
      </c>
      <c r="Y5" s="14">
        <v>2</v>
      </c>
      <c r="Z5" s="14">
        <v>3</v>
      </c>
      <c r="AA5" s="14">
        <v>4</v>
      </c>
      <c r="AB5" s="14">
        <v>5</v>
      </c>
      <c r="AC5" s="14">
        <v>6</v>
      </c>
      <c r="AD5" s="14">
        <v>7</v>
      </c>
      <c r="AE5" s="14">
        <v>8</v>
      </c>
      <c r="AF5" s="14">
        <v>9</v>
      </c>
      <c r="AG5" s="14">
        <v>10</v>
      </c>
      <c r="AH5" s="14">
        <v>11</v>
      </c>
      <c r="AI5" s="14">
        <v>1</v>
      </c>
      <c r="AJ5" s="14">
        <v>2</v>
      </c>
      <c r="AK5" s="14">
        <v>3</v>
      </c>
      <c r="AL5" s="14">
        <v>4</v>
      </c>
      <c r="AM5" s="14">
        <v>5</v>
      </c>
      <c r="AN5" s="14">
        <v>6</v>
      </c>
      <c r="AO5" s="14">
        <v>7</v>
      </c>
      <c r="AP5" s="14">
        <v>8</v>
      </c>
      <c r="AQ5" s="14">
        <v>9</v>
      </c>
      <c r="AR5" s="14">
        <v>10</v>
      </c>
      <c r="AS5" s="14">
        <v>11</v>
      </c>
    </row>
    <row r="6" spans="1:45" ht="19.899999999999999" customHeight="1" x14ac:dyDescent="0.15">
      <c r="B6" s="117" t="s">
        <v>185</v>
      </c>
      <c r="C6" s="56"/>
      <c r="D6" s="37" t="s">
        <v>181</v>
      </c>
      <c r="E6" s="74" t="s">
        <v>257</v>
      </c>
      <c r="F6" s="75">
        <v>2</v>
      </c>
      <c r="G6" s="75"/>
      <c r="H6" s="75">
        <v>2</v>
      </c>
      <c r="I6" s="75"/>
      <c r="J6" s="75"/>
      <c r="K6" s="75"/>
      <c r="L6" s="75"/>
      <c r="M6" s="75"/>
      <c r="N6" s="75"/>
      <c r="O6" s="75"/>
      <c r="P6" s="95"/>
      <c r="Q6" s="95"/>
      <c r="S6" s="67">
        <f>IF($Q6="",0,IF(INDEX(目標ごとの達成度!$O$95:$O$103,MATCH($Q6,目標ごとの達成度!$N$95:$N$103,0),1)&gt;0,1,0))*F6</f>
        <v>0</v>
      </c>
      <c r="T6" s="67">
        <f>IF($Q6="",0,IF(INDEX(目標ごとの達成度!$O$95:$O$103,MATCH($Q6,目標ごとの達成度!$N$95:$N$103,0),1)&gt;0,1,0))*G6</f>
        <v>0</v>
      </c>
      <c r="U6" s="67">
        <f>IF($Q6="",0,INDEX(目標ごとの達成度!$O$95:$O$103,MATCH($Q6,目標ごとの達成度!$N$95:$N$103,0),1))*(F6+G6)</f>
        <v>0</v>
      </c>
      <c r="V6" s="67">
        <f>IF(OR(D6="○",D6="◎"),U6,0)</f>
        <v>0</v>
      </c>
      <c r="W6" s="67">
        <f>IF(P6="",99,INDEX(目標ごとの達成度!$M$109:$M$119,MATCH(P6,目標ごとの達成度!$N$109:$N$119,0),1))</f>
        <v>99</v>
      </c>
      <c r="X6" s="9">
        <f>IF($W6=X$5,$S6+$T6,0)</f>
        <v>0</v>
      </c>
      <c r="Y6" s="9">
        <f t="shared" ref="Y6:AH21" si="0">IF($W6=Y$5,$S6+$T6,0)</f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  <c r="AF6" s="9">
        <f t="shared" si="0"/>
        <v>0</v>
      </c>
      <c r="AG6" s="9">
        <f t="shared" si="0"/>
        <v>0</v>
      </c>
      <c r="AH6" s="9">
        <f t="shared" si="0"/>
        <v>0</v>
      </c>
      <c r="AI6" s="9">
        <f>IF($W6=AI$5,$V6,0)</f>
        <v>0</v>
      </c>
      <c r="AJ6" s="9">
        <f t="shared" ref="AJ6:AS21" si="1">IF($W6=AJ$5,$V6,0)</f>
        <v>0</v>
      </c>
      <c r="AK6" s="9">
        <f t="shared" si="1"/>
        <v>0</v>
      </c>
      <c r="AL6" s="9">
        <f t="shared" si="1"/>
        <v>0</v>
      </c>
      <c r="AM6" s="9">
        <f t="shared" si="1"/>
        <v>0</v>
      </c>
      <c r="AN6" s="9">
        <f t="shared" si="1"/>
        <v>0</v>
      </c>
      <c r="AO6" s="9">
        <f t="shared" si="1"/>
        <v>0</v>
      </c>
      <c r="AP6" s="9">
        <f t="shared" si="1"/>
        <v>0</v>
      </c>
      <c r="AQ6" s="9">
        <f t="shared" si="1"/>
        <v>0</v>
      </c>
      <c r="AR6" s="9">
        <f t="shared" si="1"/>
        <v>0</v>
      </c>
      <c r="AS6" s="9">
        <f t="shared" si="1"/>
        <v>0</v>
      </c>
    </row>
    <row r="7" spans="1:45" ht="19.899999999999999" customHeight="1" x14ac:dyDescent="0.15">
      <c r="B7" s="118"/>
      <c r="C7" s="116" t="s">
        <v>184</v>
      </c>
      <c r="D7" s="37" t="s">
        <v>181</v>
      </c>
      <c r="E7" s="74" t="s">
        <v>258</v>
      </c>
      <c r="F7" s="75"/>
      <c r="G7" s="75">
        <v>2</v>
      </c>
      <c r="H7" s="122">
        <v>4</v>
      </c>
      <c r="I7" s="122">
        <v>2</v>
      </c>
      <c r="J7" s="122">
        <v>2</v>
      </c>
      <c r="K7" s="122">
        <v>2</v>
      </c>
      <c r="L7" s="75"/>
      <c r="M7" s="75"/>
      <c r="N7" s="75"/>
      <c r="O7" s="75"/>
      <c r="P7" s="95"/>
      <c r="Q7" s="105"/>
      <c r="S7" s="67">
        <f>IF($Q7="",0,IF(INDEX(目標ごとの達成度!$O$95:$O$103,MATCH($Q7,目標ごとの達成度!$N$95:$N$103,0),1)&gt;0,1,0))*F7</f>
        <v>0</v>
      </c>
      <c r="T7" s="67">
        <f>IF($Q7="",0,IF(INDEX(目標ごとの達成度!$O$95:$O$103,MATCH($Q7,目標ごとの達成度!$N$95:$N$103,0),1)&gt;0,1,0))*G7</f>
        <v>0</v>
      </c>
      <c r="U7" s="67">
        <f>IF($Q7="",0,INDEX(目標ごとの達成度!$O$95:$O$103,MATCH($Q7,目標ごとの達成度!$N$95:$N$103,0),1))*(F7+G7)</f>
        <v>0</v>
      </c>
      <c r="V7" s="67">
        <f t="shared" ref="V7:V70" si="2">IF(OR(D7="○",D7="◎"),U7,0)</f>
        <v>0</v>
      </c>
      <c r="W7" s="67">
        <f>IF(P7="",99,INDEX(目標ごとの達成度!$M$109:$M$119,MATCH(P7,目標ごとの達成度!$N$109:$N$119,0),1))</f>
        <v>99</v>
      </c>
      <c r="X7" s="9">
        <f t="shared" ref="X7:AH38" si="3">IF($W7=X$5,$S7+$T7,0)</f>
        <v>0</v>
      </c>
      <c r="Y7" s="9">
        <f t="shared" si="0"/>
        <v>0</v>
      </c>
      <c r="Z7" s="9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9">
        <f t="shared" si="0"/>
        <v>0</v>
      </c>
      <c r="AH7" s="9">
        <f t="shared" si="0"/>
        <v>0</v>
      </c>
      <c r="AI7" s="9">
        <f t="shared" ref="AI7:AS38" si="4">IF($W7=AI$5,$V7,0)</f>
        <v>0</v>
      </c>
      <c r="AJ7" s="9">
        <f t="shared" si="1"/>
        <v>0</v>
      </c>
      <c r="AK7" s="9">
        <f t="shared" si="1"/>
        <v>0</v>
      </c>
      <c r="AL7" s="9">
        <f t="shared" si="1"/>
        <v>0</v>
      </c>
      <c r="AM7" s="9">
        <f t="shared" si="1"/>
        <v>0</v>
      </c>
      <c r="AN7" s="9">
        <f t="shared" si="1"/>
        <v>0</v>
      </c>
      <c r="AO7" s="9">
        <f t="shared" si="1"/>
        <v>0</v>
      </c>
      <c r="AP7" s="9">
        <f t="shared" si="1"/>
        <v>0</v>
      </c>
      <c r="AQ7" s="9">
        <f t="shared" si="1"/>
        <v>0</v>
      </c>
      <c r="AR7" s="9">
        <f t="shared" si="1"/>
        <v>0</v>
      </c>
      <c r="AS7" s="9">
        <f t="shared" si="1"/>
        <v>0</v>
      </c>
    </row>
    <row r="8" spans="1:45" ht="19.899999999999999" customHeight="1" x14ac:dyDescent="0.15">
      <c r="B8" s="118"/>
      <c r="C8" s="118"/>
      <c r="D8" s="37" t="s">
        <v>181</v>
      </c>
      <c r="E8" s="74" t="s">
        <v>259</v>
      </c>
      <c r="F8" s="75"/>
      <c r="G8" s="75">
        <v>2</v>
      </c>
      <c r="H8" s="122"/>
      <c r="I8" s="122"/>
      <c r="J8" s="122"/>
      <c r="K8" s="122"/>
      <c r="L8" s="75"/>
      <c r="M8" s="75"/>
      <c r="N8" s="75"/>
      <c r="O8" s="75"/>
      <c r="P8" s="95"/>
      <c r="Q8" s="105"/>
      <c r="S8" s="67">
        <f>IF($Q8="",0,IF(INDEX(目標ごとの達成度!$O$95:$O$103,MATCH($Q8,目標ごとの達成度!$N$95:$N$103,0),1)&gt;0,1,0))*F8</f>
        <v>0</v>
      </c>
      <c r="T8" s="67">
        <f>IF($Q8="",0,IF(INDEX(目標ごとの達成度!$O$95:$O$103,MATCH($Q8,目標ごとの達成度!$N$95:$N$103,0),1)&gt;0,1,0))*G8</f>
        <v>0</v>
      </c>
      <c r="U8" s="67">
        <f>IF($Q8="",0,INDEX(目標ごとの達成度!$O$95:$O$103,MATCH($Q8,目標ごとの達成度!$N$95:$N$103,0),1))*(F8+G8)</f>
        <v>0</v>
      </c>
      <c r="V8" s="67">
        <f t="shared" si="2"/>
        <v>0</v>
      </c>
      <c r="W8" s="67">
        <f>IF(P8="",99,INDEX(目標ごとの達成度!$M$109:$M$119,MATCH(P8,目標ごとの達成度!$N$109:$N$119,0),1))</f>
        <v>99</v>
      </c>
      <c r="X8" s="9">
        <f t="shared" si="3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0</v>
      </c>
      <c r="AC8" s="9">
        <f t="shared" si="0"/>
        <v>0</v>
      </c>
      <c r="AD8" s="9">
        <f t="shared" si="0"/>
        <v>0</v>
      </c>
      <c r="AE8" s="9">
        <f t="shared" si="0"/>
        <v>0</v>
      </c>
      <c r="AF8" s="9">
        <f t="shared" si="0"/>
        <v>0</v>
      </c>
      <c r="AG8" s="9">
        <f t="shared" si="0"/>
        <v>0</v>
      </c>
      <c r="AH8" s="9">
        <f t="shared" si="0"/>
        <v>0</v>
      </c>
      <c r="AI8" s="9">
        <f t="shared" si="4"/>
        <v>0</v>
      </c>
      <c r="AJ8" s="9">
        <f t="shared" si="1"/>
        <v>0</v>
      </c>
      <c r="AK8" s="9">
        <f t="shared" si="1"/>
        <v>0</v>
      </c>
      <c r="AL8" s="9">
        <f t="shared" si="1"/>
        <v>0</v>
      </c>
      <c r="AM8" s="9">
        <f t="shared" si="1"/>
        <v>0</v>
      </c>
      <c r="AN8" s="9">
        <f t="shared" si="1"/>
        <v>0</v>
      </c>
      <c r="AO8" s="9">
        <f t="shared" si="1"/>
        <v>0</v>
      </c>
      <c r="AP8" s="9">
        <f t="shared" si="1"/>
        <v>0</v>
      </c>
      <c r="AQ8" s="9">
        <f t="shared" si="1"/>
        <v>0</v>
      </c>
      <c r="AR8" s="9">
        <f t="shared" si="1"/>
        <v>0</v>
      </c>
      <c r="AS8" s="9">
        <f t="shared" si="1"/>
        <v>0</v>
      </c>
    </row>
    <row r="9" spans="1:45" ht="19.899999999999999" customHeight="1" x14ac:dyDescent="0.15">
      <c r="B9" s="118"/>
      <c r="C9" s="118"/>
      <c r="D9" s="37" t="s">
        <v>181</v>
      </c>
      <c r="E9" s="74" t="s">
        <v>260</v>
      </c>
      <c r="F9" s="75"/>
      <c r="G9" s="75">
        <v>2</v>
      </c>
      <c r="H9" s="122"/>
      <c r="I9" s="122"/>
      <c r="J9" s="122"/>
      <c r="K9" s="122"/>
      <c r="L9" s="75"/>
      <c r="M9" s="75"/>
      <c r="N9" s="75"/>
      <c r="O9" s="75"/>
      <c r="P9" s="95"/>
      <c r="Q9" s="105"/>
      <c r="S9" s="67">
        <f>IF($Q9="",0,IF(INDEX(目標ごとの達成度!$O$95:$O$103,MATCH($Q9,目標ごとの達成度!$N$95:$N$103,0),1)&gt;0,1,0))*F9</f>
        <v>0</v>
      </c>
      <c r="T9" s="67">
        <f>IF($Q9="",0,IF(INDEX(目標ごとの達成度!$O$95:$O$103,MATCH($Q9,目標ごとの達成度!$N$95:$N$103,0),1)&gt;0,1,0))*G9</f>
        <v>0</v>
      </c>
      <c r="U9" s="67">
        <f>IF($Q9="",0,INDEX(目標ごとの達成度!$O$95:$O$103,MATCH($Q9,目標ごとの達成度!$N$95:$N$103,0),1))*(F9+G9)</f>
        <v>0</v>
      </c>
      <c r="V9" s="67">
        <f t="shared" si="2"/>
        <v>0</v>
      </c>
      <c r="W9" s="67">
        <f>IF(P9="",99,INDEX(目標ごとの達成度!$M$109:$M$119,MATCH(P9,目標ごとの達成度!$N$109:$N$119,0),1))</f>
        <v>99</v>
      </c>
      <c r="X9" s="9">
        <f t="shared" si="3"/>
        <v>0</v>
      </c>
      <c r="Y9" s="9">
        <f t="shared" si="0"/>
        <v>0</v>
      </c>
      <c r="Z9" s="9">
        <f t="shared" si="0"/>
        <v>0</v>
      </c>
      <c r="AA9" s="9">
        <f t="shared" si="0"/>
        <v>0</v>
      </c>
      <c r="AB9" s="9">
        <f t="shared" si="0"/>
        <v>0</v>
      </c>
      <c r="AC9" s="9">
        <f t="shared" si="0"/>
        <v>0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0"/>
        <v>0</v>
      </c>
      <c r="AH9" s="9">
        <f t="shared" si="0"/>
        <v>0</v>
      </c>
      <c r="AI9" s="9">
        <f t="shared" si="4"/>
        <v>0</v>
      </c>
      <c r="AJ9" s="9">
        <f t="shared" si="1"/>
        <v>0</v>
      </c>
      <c r="AK9" s="9">
        <f t="shared" si="1"/>
        <v>0</v>
      </c>
      <c r="AL9" s="9">
        <f t="shared" si="1"/>
        <v>0</v>
      </c>
      <c r="AM9" s="9">
        <f t="shared" si="1"/>
        <v>0</v>
      </c>
      <c r="AN9" s="9">
        <f t="shared" si="1"/>
        <v>0</v>
      </c>
      <c r="AO9" s="9">
        <f t="shared" si="1"/>
        <v>0</v>
      </c>
      <c r="AP9" s="9">
        <f t="shared" si="1"/>
        <v>0</v>
      </c>
      <c r="AQ9" s="9">
        <f t="shared" si="1"/>
        <v>0</v>
      </c>
      <c r="AR9" s="9">
        <f t="shared" si="1"/>
        <v>0</v>
      </c>
      <c r="AS9" s="9">
        <f t="shared" si="1"/>
        <v>0</v>
      </c>
    </row>
    <row r="10" spans="1:45" ht="19.899999999999999" customHeight="1" x14ac:dyDescent="0.15">
      <c r="B10" s="118"/>
      <c r="C10" s="118"/>
      <c r="D10" s="37" t="s">
        <v>181</v>
      </c>
      <c r="E10" s="74" t="s">
        <v>261</v>
      </c>
      <c r="F10" s="75"/>
      <c r="G10" s="75">
        <v>2</v>
      </c>
      <c r="H10" s="122"/>
      <c r="I10" s="122"/>
      <c r="J10" s="122"/>
      <c r="K10" s="122"/>
      <c r="L10" s="75"/>
      <c r="M10" s="75"/>
      <c r="N10" s="75"/>
      <c r="O10" s="75"/>
      <c r="P10" s="95"/>
      <c r="Q10" s="105"/>
      <c r="S10" s="67">
        <f>IF($Q10="",0,IF(INDEX(目標ごとの達成度!$O$95:$O$103,MATCH($Q10,目標ごとの達成度!$N$95:$N$103,0),1)&gt;0,1,0))*F10</f>
        <v>0</v>
      </c>
      <c r="T10" s="67">
        <f>IF($Q10="",0,IF(INDEX(目標ごとの達成度!$O$95:$O$103,MATCH($Q10,目標ごとの達成度!$N$95:$N$103,0),1)&gt;0,1,0))*G10</f>
        <v>0</v>
      </c>
      <c r="U10" s="67">
        <f>IF($Q10="",0,INDEX(目標ごとの達成度!$O$95:$O$103,MATCH($Q10,目標ごとの達成度!$N$95:$N$103,0),1))*(F10+G10)</f>
        <v>0</v>
      </c>
      <c r="V10" s="67">
        <f t="shared" si="2"/>
        <v>0</v>
      </c>
      <c r="W10" s="67">
        <f>IF(P10="",99,INDEX(目標ごとの達成度!$M$109:$M$119,MATCH(P10,目標ごとの達成度!$N$109:$N$119,0),1))</f>
        <v>99</v>
      </c>
      <c r="X10" s="9">
        <f t="shared" si="3"/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0</v>
      </c>
      <c r="AC10" s="9">
        <f t="shared" si="0"/>
        <v>0</v>
      </c>
      <c r="AD10" s="9">
        <f t="shared" si="0"/>
        <v>0</v>
      </c>
      <c r="AE10" s="9">
        <f t="shared" si="0"/>
        <v>0</v>
      </c>
      <c r="AF10" s="9">
        <f t="shared" si="0"/>
        <v>0</v>
      </c>
      <c r="AG10" s="9">
        <f t="shared" si="0"/>
        <v>0</v>
      </c>
      <c r="AH10" s="9">
        <f t="shared" si="0"/>
        <v>0</v>
      </c>
      <c r="AI10" s="9">
        <f t="shared" si="4"/>
        <v>0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9">
        <f t="shared" si="1"/>
        <v>0</v>
      </c>
      <c r="AN10" s="9">
        <f t="shared" si="1"/>
        <v>0</v>
      </c>
      <c r="AO10" s="9">
        <f t="shared" si="1"/>
        <v>0</v>
      </c>
      <c r="AP10" s="9">
        <f t="shared" si="1"/>
        <v>0</v>
      </c>
      <c r="AQ10" s="9">
        <f t="shared" si="1"/>
        <v>0</v>
      </c>
      <c r="AR10" s="9">
        <f t="shared" si="1"/>
        <v>0</v>
      </c>
      <c r="AS10" s="9">
        <f t="shared" si="1"/>
        <v>0</v>
      </c>
    </row>
    <row r="11" spans="1:45" ht="19.899999999999999" customHeight="1" x14ac:dyDescent="0.15">
      <c r="B11" s="118"/>
      <c r="C11" s="118"/>
      <c r="D11" s="37" t="s">
        <v>181</v>
      </c>
      <c r="E11" s="74" t="s">
        <v>262</v>
      </c>
      <c r="F11" s="75"/>
      <c r="G11" s="75">
        <v>2</v>
      </c>
      <c r="H11" s="122"/>
      <c r="I11" s="122"/>
      <c r="J11" s="122"/>
      <c r="K11" s="122"/>
      <c r="L11" s="75"/>
      <c r="M11" s="75"/>
      <c r="N11" s="75"/>
      <c r="O11" s="75"/>
      <c r="P11" s="95"/>
      <c r="Q11" s="105"/>
      <c r="S11" s="67">
        <f>IF($Q11="",0,IF(INDEX(目標ごとの達成度!$O$95:$O$103,MATCH($Q11,目標ごとの達成度!$N$95:$N$103,0),1)&gt;0,1,0))*F11</f>
        <v>0</v>
      </c>
      <c r="T11" s="67">
        <f>IF($Q11="",0,IF(INDEX(目標ごとの達成度!$O$95:$O$103,MATCH($Q11,目標ごとの達成度!$N$95:$N$103,0),1)&gt;0,1,0))*G11</f>
        <v>0</v>
      </c>
      <c r="U11" s="67">
        <f>IF($Q11="",0,INDEX(目標ごとの達成度!$O$95:$O$103,MATCH($Q11,目標ごとの達成度!$N$95:$N$103,0),1))*(F11+G11)</f>
        <v>0</v>
      </c>
      <c r="V11" s="67">
        <f t="shared" si="2"/>
        <v>0</v>
      </c>
      <c r="W11" s="67">
        <f>IF(P11="",99,INDEX(目標ごとの達成度!$M$109:$M$119,MATCH(P11,目標ごとの達成度!$N$109:$N$119,0),1))</f>
        <v>99</v>
      </c>
      <c r="X11" s="9">
        <f t="shared" si="3"/>
        <v>0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9">
        <f t="shared" si="0"/>
        <v>0</v>
      </c>
      <c r="AI11" s="9">
        <f t="shared" si="4"/>
        <v>0</v>
      </c>
      <c r="AJ11" s="9">
        <f t="shared" si="1"/>
        <v>0</v>
      </c>
      <c r="AK11" s="9">
        <f t="shared" si="1"/>
        <v>0</v>
      </c>
      <c r="AL11" s="9">
        <f t="shared" si="1"/>
        <v>0</v>
      </c>
      <c r="AM11" s="9">
        <f t="shared" si="1"/>
        <v>0</v>
      </c>
      <c r="AN11" s="9">
        <f t="shared" si="1"/>
        <v>0</v>
      </c>
      <c r="AO11" s="9">
        <f t="shared" si="1"/>
        <v>0</v>
      </c>
      <c r="AP11" s="9">
        <f t="shared" si="1"/>
        <v>0</v>
      </c>
      <c r="AQ11" s="9">
        <f t="shared" si="1"/>
        <v>0</v>
      </c>
      <c r="AR11" s="9">
        <f t="shared" si="1"/>
        <v>0</v>
      </c>
      <c r="AS11" s="9">
        <f t="shared" si="1"/>
        <v>0</v>
      </c>
    </row>
    <row r="12" spans="1:45" ht="19.899999999999999" customHeight="1" x14ac:dyDescent="0.15">
      <c r="B12" s="118"/>
      <c r="C12" s="118"/>
      <c r="D12" s="37" t="s">
        <v>181</v>
      </c>
      <c r="E12" s="74" t="s">
        <v>263</v>
      </c>
      <c r="F12" s="75"/>
      <c r="G12" s="75">
        <v>2</v>
      </c>
      <c r="H12" s="122"/>
      <c r="I12" s="122"/>
      <c r="J12" s="122"/>
      <c r="K12" s="122"/>
      <c r="L12" s="75"/>
      <c r="M12" s="75"/>
      <c r="N12" s="75"/>
      <c r="O12" s="75"/>
      <c r="P12" s="95"/>
      <c r="Q12" s="105"/>
      <c r="S12" s="67">
        <f>IF($Q12="",0,IF(INDEX(目標ごとの達成度!$O$95:$O$103,MATCH($Q12,目標ごとの達成度!$N$95:$N$103,0),1)&gt;0,1,0))*F12</f>
        <v>0</v>
      </c>
      <c r="T12" s="67">
        <f>IF($Q12="",0,IF(INDEX(目標ごとの達成度!$O$95:$O$103,MATCH($Q12,目標ごとの達成度!$N$95:$N$103,0),1)&gt;0,1,0))*G12</f>
        <v>0</v>
      </c>
      <c r="U12" s="67">
        <f>IF($Q12="",0,INDEX(目標ごとの達成度!$O$95:$O$103,MATCH($Q12,目標ごとの達成度!$N$95:$N$103,0),1))*(F12+G12)</f>
        <v>0</v>
      </c>
      <c r="V12" s="67">
        <f t="shared" si="2"/>
        <v>0</v>
      </c>
      <c r="W12" s="67">
        <f>IF(P12="",99,INDEX(目標ごとの達成度!$M$109:$M$119,MATCH(P12,目標ごとの達成度!$N$109:$N$119,0),1))</f>
        <v>99</v>
      </c>
      <c r="X12" s="9">
        <f t="shared" si="3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0"/>
        <v>0</v>
      </c>
      <c r="AH12" s="9">
        <f t="shared" si="0"/>
        <v>0</v>
      </c>
      <c r="AI12" s="9">
        <f t="shared" si="4"/>
        <v>0</v>
      </c>
      <c r="AJ12" s="9">
        <f t="shared" si="1"/>
        <v>0</v>
      </c>
      <c r="AK12" s="9">
        <f t="shared" si="1"/>
        <v>0</v>
      </c>
      <c r="AL12" s="9">
        <f t="shared" si="1"/>
        <v>0</v>
      </c>
      <c r="AM12" s="9">
        <f t="shared" si="1"/>
        <v>0</v>
      </c>
      <c r="AN12" s="9">
        <f t="shared" si="1"/>
        <v>0</v>
      </c>
      <c r="AO12" s="9">
        <f t="shared" si="1"/>
        <v>0</v>
      </c>
      <c r="AP12" s="9">
        <f t="shared" si="1"/>
        <v>0</v>
      </c>
      <c r="AQ12" s="9">
        <f t="shared" si="1"/>
        <v>0</v>
      </c>
      <c r="AR12" s="9">
        <f t="shared" si="1"/>
        <v>0</v>
      </c>
      <c r="AS12" s="9">
        <f t="shared" si="1"/>
        <v>0</v>
      </c>
    </row>
    <row r="13" spans="1:45" ht="19.899999999999999" customHeight="1" x14ac:dyDescent="0.15">
      <c r="B13" s="118"/>
      <c r="C13" s="118"/>
      <c r="D13" s="37" t="s">
        <v>181</v>
      </c>
      <c r="E13" s="74" t="s">
        <v>264</v>
      </c>
      <c r="F13" s="75"/>
      <c r="G13" s="75">
        <v>2</v>
      </c>
      <c r="H13" s="122"/>
      <c r="I13" s="122"/>
      <c r="J13" s="122"/>
      <c r="K13" s="122"/>
      <c r="L13" s="75"/>
      <c r="M13" s="75"/>
      <c r="N13" s="75"/>
      <c r="O13" s="75"/>
      <c r="P13" s="95"/>
      <c r="Q13" s="105"/>
      <c r="S13" s="67">
        <f>IF($Q13="",0,IF(INDEX(目標ごとの達成度!$O$95:$O$103,MATCH($Q13,目標ごとの達成度!$N$95:$N$103,0),1)&gt;0,1,0))*F13</f>
        <v>0</v>
      </c>
      <c r="T13" s="67">
        <f>IF($Q13="",0,IF(INDEX(目標ごとの達成度!$O$95:$O$103,MATCH($Q13,目標ごとの達成度!$N$95:$N$103,0),1)&gt;0,1,0))*G13</f>
        <v>0</v>
      </c>
      <c r="U13" s="67">
        <f>IF($Q13="",0,INDEX(目標ごとの達成度!$O$95:$O$103,MATCH($Q13,目標ごとの達成度!$N$95:$N$103,0),1))*(F13+G13)</f>
        <v>0</v>
      </c>
      <c r="V13" s="67">
        <f t="shared" si="2"/>
        <v>0</v>
      </c>
      <c r="W13" s="67">
        <f>IF(P13="",99,INDEX(目標ごとの達成度!$M$109:$M$119,MATCH(P13,目標ごとの達成度!$N$109:$N$119,0),1))</f>
        <v>99</v>
      </c>
      <c r="X13" s="9">
        <f t="shared" si="3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si="0"/>
        <v>0</v>
      </c>
      <c r="AG13" s="9">
        <f t="shared" si="0"/>
        <v>0</v>
      </c>
      <c r="AH13" s="9">
        <f t="shared" si="0"/>
        <v>0</v>
      </c>
      <c r="AI13" s="9">
        <f t="shared" si="4"/>
        <v>0</v>
      </c>
      <c r="AJ13" s="9">
        <f t="shared" si="1"/>
        <v>0</v>
      </c>
      <c r="AK13" s="9">
        <f t="shared" si="1"/>
        <v>0</v>
      </c>
      <c r="AL13" s="9">
        <f t="shared" si="1"/>
        <v>0</v>
      </c>
      <c r="AM13" s="9">
        <f t="shared" si="1"/>
        <v>0</v>
      </c>
      <c r="AN13" s="9">
        <f t="shared" si="1"/>
        <v>0</v>
      </c>
      <c r="AO13" s="9">
        <f t="shared" si="1"/>
        <v>0</v>
      </c>
      <c r="AP13" s="9">
        <f t="shared" si="1"/>
        <v>0</v>
      </c>
      <c r="AQ13" s="9">
        <f t="shared" si="1"/>
        <v>0</v>
      </c>
      <c r="AR13" s="9">
        <f t="shared" si="1"/>
        <v>0</v>
      </c>
      <c r="AS13" s="9">
        <f t="shared" si="1"/>
        <v>0</v>
      </c>
    </row>
    <row r="14" spans="1:45" ht="19.899999999999999" customHeight="1" x14ac:dyDescent="0.15">
      <c r="B14" s="118"/>
      <c r="C14" s="118"/>
      <c r="D14" s="37" t="s">
        <v>181</v>
      </c>
      <c r="E14" s="74" t="s">
        <v>265</v>
      </c>
      <c r="F14" s="75"/>
      <c r="G14" s="75">
        <v>2</v>
      </c>
      <c r="H14" s="122"/>
      <c r="I14" s="122"/>
      <c r="J14" s="122"/>
      <c r="K14" s="122"/>
      <c r="L14" s="75"/>
      <c r="M14" s="75"/>
      <c r="N14" s="75"/>
      <c r="O14" s="75"/>
      <c r="P14" s="95"/>
      <c r="Q14" s="95"/>
      <c r="S14" s="67">
        <f>IF($Q14="",0,IF(INDEX(目標ごとの達成度!$O$95:$O$103,MATCH($Q14,目標ごとの達成度!$N$95:$N$103,0),1)&gt;0,1,0))*F14</f>
        <v>0</v>
      </c>
      <c r="T14" s="67">
        <f>IF($Q14="",0,IF(INDEX(目標ごとの達成度!$O$95:$O$103,MATCH($Q14,目標ごとの達成度!$N$95:$N$103,0),1)&gt;0,1,0))*G14</f>
        <v>0</v>
      </c>
      <c r="U14" s="67">
        <f>IF($Q14="",0,INDEX(目標ごとの達成度!$O$95:$O$103,MATCH($Q14,目標ごとの達成度!$N$95:$N$103,0),1))*(F14+G14)</f>
        <v>0</v>
      </c>
      <c r="V14" s="67">
        <f t="shared" si="2"/>
        <v>0</v>
      </c>
      <c r="W14" s="67">
        <f>IF(P14="",99,INDEX(目標ごとの達成度!$M$109:$M$119,MATCH(P14,目標ごとの達成度!$N$109:$N$119,0),1))</f>
        <v>99</v>
      </c>
      <c r="X14" s="9">
        <f t="shared" si="3"/>
        <v>0</v>
      </c>
      <c r="Y14" s="9">
        <f t="shared" si="0"/>
        <v>0</v>
      </c>
      <c r="Z14" s="9">
        <f t="shared" si="0"/>
        <v>0</v>
      </c>
      <c r="AA14" s="9">
        <f t="shared" si="0"/>
        <v>0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0</v>
      </c>
      <c r="AF14" s="9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4"/>
        <v>0</v>
      </c>
      <c r="AJ14" s="9">
        <f t="shared" si="1"/>
        <v>0</v>
      </c>
      <c r="AK14" s="9">
        <f t="shared" si="1"/>
        <v>0</v>
      </c>
      <c r="AL14" s="9">
        <f t="shared" si="1"/>
        <v>0</v>
      </c>
      <c r="AM14" s="9">
        <f t="shared" si="1"/>
        <v>0</v>
      </c>
      <c r="AN14" s="9">
        <f t="shared" si="1"/>
        <v>0</v>
      </c>
      <c r="AO14" s="9">
        <f t="shared" si="1"/>
        <v>0</v>
      </c>
      <c r="AP14" s="9">
        <f t="shared" si="1"/>
        <v>0</v>
      </c>
      <c r="AQ14" s="9">
        <f t="shared" si="1"/>
        <v>0</v>
      </c>
      <c r="AR14" s="9">
        <f t="shared" si="1"/>
        <v>0</v>
      </c>
      <c r="AS14" s="9">
        <f t="shared" si="1"/>
        <v>0</v>
      </c>
    </row>
    <row r="15" spans="1:45" ht="19.899999999999999" customHeight="1" x14ac:dyDescent="0.15">
      <c r="B15" s="118"/>
      <c r="C15" s="116" t="s">
        <v>183</v>
      </c>
      <c r="D15" s="37" t="s">
        <v>181</v>
      </c>
      <c r="E15" s="74" t="s">
        <v>266</v>
      </c>
      <c r="F15" s="75"/>
      <c r="G15" s="75">
        <v>2</v>
      </c>
      <c r="H15" s="122"/>
      <c r="I15" s="122"/>
      <c r="J15" s="122"/>
      <c r="K15" s="122"/>
      <c r="L15" s="75"/>
      <c r="M15" s="75"/>
      <c r="N15" s="75"/>
      <c r="O15" s="75"/>
      <c r="P15" s="95"/>
      <c r="Q15" s="95"/>
      <c r="S15" s="67">
        <f>IF($Q15="",0,IF(INDEX(目標ごとの達成度!$O$95:$O$103,MATCH($Q15,目標ごとの達成度!$N$95:$N$103,0),1)&gt;0,1,0))*F15</f>
        <v>0</v>
      </c>
      <c r="T15" s="67">
        <f>IF($Q15="",0,IF(INDEX(目標ごとの達成度!$O$95:$O$103,MATCH($Q15,目標ごとの達成度!$N$95:$N$103,0),1)&gt;0,1,0))*G15</f>
        <v>0</v>
      </c>
      <c r="U15" s="67">
        <f>IF($Q15="",0,INDEX(目標ごとの達成度!$O$95:$O$103,MATCH($Q15,目標ごとの達成度!$N$95:$N$103,0),1))*(F15+G15)</f>
        <v>0</v>
      </c>
      <c r="V15" s="67">
        <f t="shared" si="2"/>
        <v>0</v>
      </c>
      <c r="W15" s="67">
        <f>IF(P15="",99,INDEX(目標ごとの達成度!$M$109:$M$119,MATCH(P15,目標ごとの達成度!$N$109:$N$119,0),1))</f>
        <v>99</v>
      </c>
      <c r="X15" s="9">
        <f t="shared" si="3"/>
        <v>0</v>
      </c>
      <c r="Y15" s="9">
        <f t="shared" si="0"/>
        <v>0</v>
      </c>
      <c r="Z15" s="9">
        <f t="shared" si="0"/>
        <v>0</v>
      </c>
      <c r="AA15" s="9">
        <f t="shared" si="0"/>
        <v>0</v>
      </c>
      <c r="AB15" s="9">
        <f t="shared" si="0"/>
        <v>0</v>
      </c>
      <c r="AC15" s="9">
        <f t="shared" si="0"/>
        <v>0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0"/>
        <v>0</v>
      </c>
      <c r="AH15" s="9">
        <f t="shared" si="0"/>
        <v>0</v>
      </c>
      <c r="AI15" s="9">
        <f t="shared" si="4"/>
        <v>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0</v>
      </c>
      <c r="AN15" s="9">
        <f t="shared" si="1"/>
        <v>0</v>
      </c>
      <c r="AO15" s="9">
        <f t="shared" si="1"/>
        <v>0</v>
      </c>
      <c r="AP15" s="9">
        <f t="shared" si="1"/>
        <v>0</v>
      </c>
      <c r="AQ15" s="9">
        <f t="shared" si="1"/>
        <v>0</v>
      </c>
      <c r="AR15" s="9">
        <f t="shared" si="1"/>
        <v>0</v>
      </c>
      <c r="AS15" s="9">
        <f t="shared" si="1"/>
        <v>0</v>
      </c>
    </row>
    <row r="16" spans="1:45" ht="19.899999999999999" customHeight="1" x14ac:dyDescent="0.15">
      <c r="B16" s="118"/>
      <c r="C16" s="118"/>
      <c r="D16" s="37" t="s">
        <v>181</v>
      </c>
      <c r="E16" s="74" t="s">
        <v>267</v>
      </c>
      <c r="F16" s="75"/>
      <c r="G16" s="75">
        <v>2</v>
      </c>
      <c r="H16" s="122"/>
      <c r="I16" s="122"/>
      <c r="J16" s="122"/>
      <c r="K16" s="122"/>
      <c r="L16" s="75"/>
      <c r="M16" s="75"/>
      <c r="N16" s="75"/>
      <c r="O16" s="75"/>
      <c r="P16" s="95"/>
      <c r="Q16" s="95"/>
      <c r="S16" s="67">
        <f>IF($Q16="",0,IF(INDEX(目標ごとの達成度!$O$95:$O$103,MATCH($Q16,目標ごとの達成度!$N$95:$N$103,0),1)&gt;0,1,0))*F16</f>
        <v>0</v>
      </c>
      <c r="T16" s="67">
        <f>IF($Q16="",0,IF(INDEX(目標ごとの達成度!$O$95:$O$103,MATCH($Q16,目標ごとの達成度!$N$95:$N$103,0),1)&gt;0,1,0))*G16</f>
        <v>0</v>
      </c>
      <c r="U16" s="67">
        <f>IF($Q16="",0,INDEX(目標ごとの達成度!$O$95:$O$103,MATCH($Q16,目標ごとの達成度!$N$95:$N$103,0),1))*(F16+G16)</f>
        <v>0</v>
      </c>
      <c r="V16" s="67">
        <f t="shared" si="2"/>
        <v>0</v>
      </c>
      <c r="W16" s="67">
        <f>IF(P16="",99,INDEX(目標ごとの達成度!$M$109:$M$119,MATCH(P16,目標ごとの達成度!$N$109:$N$119,0),1))</f>
        <v>99</v>
      </c>
      <c r="X16" s="9">
        <f t="shared" si="3"/>
        <v>0</v>
      </c>
      <c r="Y16" s="9">
        <f t="shared" si="0"/>
        <v>0</v>
      </c>
      <c r="Z16" s="9">
        <f t="shared" si="0"/>
        <v>0</v>
      </c>
      <c r="AA16" s="9">
        <f t="shared" si="0"/>
        <v>0</v>
      </c>
      <c r="AB16" s="9">
        <f t="shared" si="0"/>
        <v>0</v>
      </c>
      <c r="AC16" s="9">
        <f t="shared" si="0"/>
        <v>0</v>
      </c>
      <c r="AD16" s="9">
        <f t="shared" si="0"/>
        <v>0</v>
      </c>
      <c r="AE16" s="9">
        <f t="shared" si="0"/>
        <v>0</v>
      </c>
      <c r="AF16" s="9">
        <f t="shared" si="0"/>
        <v>0</v>
      </c>
      <c r="AG16" s="9">
        <f t="shared" si="0"/>
        <v>0</v>
      </c>
      <c r="AH16" s="9">
        <f t="shared" si="0"/>
        <v>0</v>
      </c>
      <c r="AI16" s="9">
        <f t="shared" si="4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  <c r="AR16" s="9">
        <f t="shared" si="1"/>
        <v>0</v>
      </c>
      <c r="AS16" s="9">
        <f t="shared" si="1"/>
        <v>0</v>
      </c>
    </row>
    <row r="17" spans="2:45" ht="19.899999999999999" customHeight="1" x14ac:dyDescent="0.15">
      <c r="B17" s="118"/>
      <c r="C17" s="118"/>
      <c r="D17" s="37" t="s">
        <v>181</v>
      </c>
      <c r="E17" s="74" t="s">
        <v>268</v>
      </c>
      <c r="F17" s="75"/>
      <c r="G17" s="75">
        <v>2</v>
      </c>
      <c r="H17" s="122"/>
      <c r="I17" s="122"/>
      <c r="J17" s="122"/>
      <c r="K17" s="122"/>
      <c r="L17" s="75"/>
      <c r="M17" s="75"/>
      <c r="N17" s="75"/>
      <c r="O17" s="75"/>
      <c r="P17" s="95"/>
      <c r="Q17" s="95"/>
      <c r="S17" s="67">
        <f>IF($Q17="",0,IF(INDEX(目標ごとの達成度!$O$95:$O$103,MATCH($Q17,目標ごとの達成度!$N$95:$N$103,0),1)&gt;0,1,0))*F17</f>
        <v>0</v>
      </c>
      <c r="T17" s="67">
        <f>IF($Q17="",0,IF(INDEX(目標ごとの達成度!$O$95:$O$103,MATCH($Q17,目標ごとの達成度!$N$95:$N$103,0),1)&gt;0,1,0))*G17</f>
        <v>0</v>
      </c>
      <c r="U17" s="67">
        <f>IF($Q17="",0,INDEX(目標ごとの達成度!$O$95:$O$103,MATCH($Q17,目標ごとの達成度!$N$95:$N$103,0),1))*(F17+G17)</f>
        <v>0</v>
      </c>
      <c r="V17" s="67">
        <f t="shared" si="2"/>
        <v>0</v>
      </c>
      <c r="W17" s="67">
        <f>IF(P17="",99,INDEX(目標ごとの達成度!$M$109:$M$119,MATCH(P17,目標ごとの達成度!$N$109:$N$119,0),1))</f>
        <v>99</v>
      </c>
      <c r="X17" s="9">
        <f t="shared" si="3"/>
        <v>0</v>
      </c>
      <c r="Y17" s="9">
        <f t="shared" si="0"/>
        <v>0</v>
      </c>
      <c r="Z17" s="9">
        <f t="shared" si="0"/>
        <v>0</v>
      </c>
      <c r="AA17" s="9">
        <f t="shared" si="0"/>
        <v>0</v>
      </c>
      <c r="AB17" s="9">
        <f t="shared" si="0"/>
        <v>0</v>
      </c>
      <c r="AC17" s="9">
        <f t="shared" si="0"/>
        <v>0</v>
      </c>
      <c r="AD17" s="9">
        <f t="shared" si="0"/>
        <v>0</v>
      </c>
      <c r="AE17" s="9">
        <f t="shared" si="0"/>
        <v>0</v>
      </c>
      <c r="AF17" s="9">
        <f t="shared" si="0"/>
        <v>0</v>
      </c>
      <c r="AG17" s="9">
        <f t="shared" si="0"/>
        <v>0</v>
      </c>
      <c r="AH17" s="9">
        <f t="shared" si="0"/>
        <v>0</v>
      </c>
      <c r="AI17" s="9">
        <f t="shared" si="4"/>
        <v>0</v>
      </c>
      <c r="AJ17" s="9">
        <f t="shared" si="1"/>
        <v>0</v>
      </c>
      <c r="AK17" s="9">
        <f t="shared" si="1"/>
        <v>0</v>
      </c>
      <c r="AL17" s="9">
        <f t="shared" si="1"/>
        <v>0</v>
      </c>
      <c r="AM17" s="9">
        <f t="shared" si="1"/>
        <v>0</v>
      </c>
      <c r="AN17" s="9">
        <f t="shared" si="1"/>
        <v>0</v>
      </c>
      <c r="AO17" s="9">
        <f t="shared" si="1"/>
        <v>0</v>
      </c>
      <c r="AP17" s="9">
        <f t="shared" si="1"/>
        <v>0</v>
      </c>
      <c r="AQ17" s="9">
        <f t="shared" si="1"/>
        <v>0</v>
      </c>
      <c r="AR17" s="9">
        <f t="shared" si="1"/>
        <v>0</v>
      </c>
      <c r="AS17" s="9">
        <f t="shared" si="1"/>
        <v>0</v>
      </c>
    </row>
    <row r="18" spans="2:45" ht="19.899999999999999" customHeight="1" x14ac:dyDescent="0.15">
      <c r="B18" s="118"/>
      <c r="C18" s="118"/>
      <c r="D18" s="37" t="s">
        <v>181</v>
      </c>
      <c r="E18" s="74" t="s">
        <v>269</v>
      </c>
      <c r="F18" s="75"/>
      <c r="G18" s="75">
        <v>2</v>
      </c>
      <c r="H18" s="122"/>
      <c r="I18" s="122"/>
      <c r="J18" s="122"/>
      <c r="K18" s="122"/>
      <c r="L18" s="75"/>
      <c r="M18" s="75"/>
      <c r="N18" s="75"/>
      <c r="O18" s="75"/>
      <c r="P18" s="95"/>
      <c r="Q18" s="95"/>
      <c r="S18" s="67">
        <f>IF($Q18="",0,IF(INDEX(目標ごとの達成度!$O$95:$O$103,MATCH($Q18,目標ごとの達成度!$N$95:$N$103,0),1)&gt;0,1,0))*F18</f>
        <v>0</v>
      </c>
      <c r="T18" s="67">
        <f>IF($Q18="",0,IF(INDEX(目標ごとの達成度!$O$95:$O$103,MATCH($Q18,目標ごとの達成度!$N$95:$N$103,0),1)&gt;0,1,0))*G18</f>
        <v>0</v>
      </c>
      <c r="U18" s="67">
        <f>IF($Q18="",0,INDEX(目標ごとの達成度!$O$95:$O$103,MATCH($Q18,目標ごとの達成度!$N$95:$N$103,0),1))*(F18+G18)</f>
        <v>0</v>
      </c>
      <c r="V18" s="67">
        <f t="shared" si="2"/>
        <v>0</v>
      </c>
      <c r="W18" s="67">
        <f>IF(P18="",99,INDEX(目標ごとの達成度!$M$109:$M$119,MATCH(P18,目標ごとの達成度!$N$109:$N$119,0),1))</f>
        <v>99</v>
      </c>
      <c r="X18" s="9">
        <f t="shared" si="3"/>
        <v>0</v>
      </c>
      <c r="Y18" s="9">
        <f t="shared" si="0"/>
        <v>0</v>
      </c>
      <c r="Z18" s="9">
        <f t="shared" si="0"/>
        <v>0</v>
      </c>
      <c r="AA18" s="9">
        <f t="shared" si="0"/>
        <v>0</v>
      </c>
      <c r="AB18" s="9">
        <f t="shared" si="0"/>
        <v>0</v>
      </c>
      <c r="AC18" s="9">
        <f t="shared" si="0"/>
        <v>0</v>
      </c>
      <c r="AD18" s="9">
        <f t="shared" si="0"/>
        <v>0</v>
      </c>
      <c r="AE18" s="9">
        <f t="shared" si="0"/>
        <v>0</v>
      </c>
      <c r="AF18" s="9">
        <f t="shared" si="0"/>
        <v>0</v>
      </c>
      <c r="AG18" s="9">
        <f t="shared" si="0"/>
        <v>0</v>
      </c>
      <c r="AH18" s="9">
        <f t="shared" si="0"/>
        <v>0</v>
      </c>
      <c r="AI18" s="9">
        <f t="shared" si="4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  <c r="AR18" s="9">
        <f t="shared" si="1"/>
        <v>0</v>
      </c>
      <c r="AS18" s="9">
        <f t="shared" si="1"/>
        <v>0</v>
      </c>
    </row>
    <row r="19" spans="2:45" ht="19.899999999999999" customHeight="1" x14ac:dyDescent="0.15">
      <c r="B19" s="118"/>
      <c r="C19" s="118"/>
      <c r="D19" s="37" t="s">
        <v>181</v>
      </c>
      <c r="E19" s="74" t="s">
        <v>270</v>
      </c>
      <c r="F19" s="75"/>
      <c r="G19" s="75">
        <v>2</v>
      </c>
      <c r="H19" s="122"/>
      <c r="I19" s="122"/>
      <c r="J19" s="122"/>
      <c r="K19" s="122"/>
      <c r="L19" s="75"/>
      <c r="M19" s="75"/>
      <c r="N19" s="75"/>
      <c r="O19" s="75"/>
      <c r="P19" s="95"/>
      <c r="Q19" s="93"/>
      <c r="S19" s="67">
        <f>IF($Q19="",0,IF(INDEX(目標ごとの達成度!$O$95:$O$103,MATCH($Q19,目標ごとの達成度!$N$95:$N$103,0),1)&gt;0,1,0))*F19</f>
        <v>0</v>
      </c>
      <c r="T19" s="67">
        <f>IF($Q19="",0,IF(INDEX(目標ごとの達成度!$O$95:$O$103,MATCH($Q19,目標ごとの達成度!$N$95:$N$103,0),1)&gt;0,1,0))*G19</f>
        <v>0</v>
      </c>
      <c r="U19" s="67">
        <f>IF($Q19="",0,INDEX(目標ごとの達成度!$O$95:$O$103,MATCH($Q19,目標ごとの達成度!$N$95:$N$103,0),1))*(F19+G19)</f>
        <v>0</v>
      </c>
      <c r="V19" s="67">
        <f t="shared" si="2"/>
        <v>0</v>
      </c>
      <c r="W19" s="67">
        <f>IF(P19="",99,INDEX(目標ごとの達成度!$M$109:$M$119,MATCH(P19,目標ごとの達成度!$N$109:$N$119,0),1))</f>
        <v>99</v>
      </c>
      <c r="X19" s="9">
        <f t="shared" si="3"/>
        <v>0</v>
      </c>
      <c r="Y19" s="9">
        <f t="shared" si="0"/>
        <v>0</v>
      </c>
      <c r="Z19" s="9">
        <f t="shared" si="0"/>
        <v>0</v>
      </c>
      <c r="AA19" s="9">
        <f t="shared" si="0"/>
        <v>0</v>
      </c>
      <c r="AB19" s="9">
        <f t="shared" si="0"/>
        <v>0</v>
      </c>
      <c r="AC19" s="9">
        <f t="shared" si="0"/>
        <v>0</v>
      </c>
      <c r="AD19" s="9">
        <f t="shared" si="0"/>
        <v>0</v>
      </c>
      <c r="AE19" s="9">
        <f t="shared" si="0"/>
        <v>0</v>
      </c>
      <c r="AF19" s="9">
        <f t="shared" si="0"/>
        <v>0</v>
      </c>
      <c r="AG19" s="9">
        <f t="shared" si="0"/>
        <v>0</v>
      </c>
      <c r="AH19" s="9">
        <f t="shared" si="0"/>
        <v>0</v>
      </c>
      <c r="AI19" s="9">
        <f t="shared" si="4"/>
        <v>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0</v>
      </c>
      <c r="AN19" s="9">
        <f t="shared" si="1"/>
        <v>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0</v>
      </c>
      <c r="AS19" s="9">
        <f t="shared" si="1"/>
        <v>0</v>
      </c>
    </row>
    <row r="20" spans="2:45" ht="19.899999999999999" customHeight="1" x14ac:dyDescent="0.15">
      <c r="B20" s="118"/>
      <c r="C20" s="118"/>
      <c r="D20" s="37" t="s">
        <v>181</v>
      </c>
      <c r="E20" s="74" t="s">
        <v>271</v>
      </c>
      <c r="F20" s="75"/>
      <c r="G20" s="75">
        <v>2</v>
      </c>
      <c r="H20" s="122"/>
      <c r="I20" s="122"/>
      <c r="J20" s="122"/>
      <c r="K20" s="122"/>
      <c r="L20" s="75"/>
      <c r="M20" s="75"/>
      <c r="N20" s="75"/>
      <c r="O20" s="75"/>
      <c r="P20" s="95"/>
      <c r="Q20" s="95"/>
      <c r="S20" s="67">
        <f>IF($Q20="",0,IF(INDEX(目標ごとの達成度!$O$95:$O$103,MATCH($Q20,目標ごとの達成度!$N$95:$N$103,0),1)&gt;0,1,0))*F20</f>
        <v>0</v>
      </c>
      <c r="T20" s="67">
        <f>IF($Q20="",0,IF(INDEX(目標ごとの達成度!$O$95:$O$103,MATCH($Q20,目標ごとの達成度!$N$95:$N$103,0),1)&gt;0,1,0))*G20</f>
        <v>0</v>
      </c>
      <c r="U20" s="67">
        <f>IF($Q20="",0,INDEX(目標ごとの達成度!$O$95:$O$103,MATCH($Q20,目標ごとの達成度!$N$95:$N$103,0),1))*(F20+G20)</f>
        <v>0</v>
      </c>
      <c r="V20" s="67">
        <f t="shared" si="2"/>
        <v>0</v>
      </c>
      <c r="W20" s="67">
        <f>IF(P20="",99,INDEX(目標ごとの達成度!$M$109:$M$119,MATCH(P20,目標ごとの達成度!$N$109:$N$119,0),1))</f>
        <v>99</v>
      </c>
      <c r="X20" s="9">
        <f t="shared" si="3"/>
        <v>0</v>
      </c>
      <c r="Y20" s="9">
        <f t="shared" si="0"/>
        <v>0</v>
      </c>
      <c r="Z20" s="9">
        <f t="shared" si="0"/>
        <v>0</v>
      </c>
      <c r="AA20" s="9">
        <f t="shared" si="0"/>
        <v>0</v>
      </c>
      <c r="AB20" s="9">
        <f t="shared" si="0"/>
        <v>0</v>
      </c>
      <c r="AC20" s="9">
        <f t="shared" si="0"/>
        <v>0</v>
      </c>
      <c r="AD20" s="9">
        <f t="shared" si="0"/>
        <v>0</v>
      </c>
      <c r="AE20" s="9">
        <f t="shared" si="0"/>
        <v>0</v>
      </c>
      <c r="AF20" s="9">
        <f t="shared" si="0"/>
        <v>0</v>
      </c>
      <c r="AG20" s="9">
        <f t="shared" si="0"/>
        <v>0</v>
      </c>
      <c r="AH20" s="9">
        <f t="shared" si="0"/>
        <v>0</v>
      </c>
      <c r="AI20" s="9">
        <f t="shared" si="4"/>
        <v>0</v>
      </c>
      <c r="AJ20" s="9">
        <f t="shared" si="1"/>
        <v>0</v>
      </c>
      <c r="AK20" s="9">
        <f t="shared" si="1"/>
        <v>0</v>
      </c>
      <c r="AL20" s="9">
        <f t="shared" si="1"/>
        <v>0</v>
      </c>
      <c r="AM20" s="9">
        <f t="shared" si="1"/>
        <v>0</v>
      </c>
      <c r="AN20" s="9">
        <f t="shared" si="1"/>
        <v>0</v>
      </c>
      <c r="AO20" s="9">
        <f t="shared" si="1"/>
        <v>0</v>
      </c>
      <c r="AP20" s="9">
        <f t="shared" si="1"/>
        <v>0</v>
      </c>
      <c r="AQ20" s="9">
        <f t="shared" si="1"/>
        <v>0</v>
      </c>
      <c r="AR20" s="9">
        <f t="shared" si="1"/>
        <v>0</v>
      </c>
      <c r="AS20" s="9">
        <f t="shared" si="1"/>
        <v>0</v>
      </c>
    </row>
    <row r="21" spans="2:45" ht="19.899999999999999" customHeight="1" x14ac:dyDescent="0.15">
      <c r="B21" s="118"/>
      <c r="C21" s="118"/>
      <c r="D21" s="37" t="s">
        <v>181</v>
      </c>
      <c r="E21" s="74" t="s">
        <v>272</v>
      </c>
      <c r="F21" s="75"/>
      <c r="G21" s="75">
        <v>2</v>
      </c>
      <c r="H21" s="122"/>
      <c r="I21" s="122"/>
      <c r="J21" s="122"/>
      <c r="K21" s="122"/>
      <c r="L21" s="75"/>
      <c r="M21" s="75"/>
      <c r="N21" s="75"/>
      <c r="O21" s="75"/>
      <c r="P21" s="95"/>
      <c r="Q21" s="93"/>
      <c r="S21" s="67">
        <f>IF($Q21="",0,IF(INDEX(目標ごとの達成度!$O$95:$O$103,MATCH($Q21,目標ごとの達成度!$N$95:$N$103,0),1)&gt;0,1,0))*F21</f>
        <v>0</v>
      </c>
      <c r="T21" s="67">
        <f>IF($Q21="",0,IF(INDEX(目標ごとの達成度!$O$95:$O$103,MATCH($Q21,目標ごとの達成度!$N$95:$N$103,0),1)&gt;0,1,0))*G21</f>
        <v>0</v>
      </c>
      <c r="U21" s="67">
        <f>IF($Q21="",0,INDEX(目標ごとの達成度!$O$95:$O$103,MATCH($Q21,目標ごとの達成度!$N$95:$N$103,0),1))*(F21+G21)</f>
        <v>0</v>
      </c>
      <c r="V21" s="67">
        <f t="shared" si="2"/>
        <v>0</v>
      </c>
      <c r="W21" s="67">
        <f>IF(P21="",99,INDEX(目標ごとの達成度!$M$109:$M$119,MATCH(P21,目標ごとの達成度!$N$109:$N$119,0),1))</f>
        <v>99</v>
      </c>
      <c r="X21" s="9">
        <f t="shared" si="3"/>
        <v>0</v>
      </c>
      <c r="Y21" s="9">
        <f t="shared" si="0"/>
        <v>0</v>
      </c>
      <c r="Z21" s="9">
        <f t="shared" si="0"/>
        <v>0</v>
      </c>
      <c r="AA21" s="9">
        <f t="shared" si="0"/>
        <v>0</v>
      </c>
      <c r="AB21" s="9">
        <f t="shared" si="0"/>
        <v>0</v>
      </c>
      <c r="AC21" s="9">
        <f t="shared" si="0"/>
        <v>0</v>
      </c>
      <c r="AD21" s="9">
        <f t="shared" si="0"/>
        <v>0</v>
      </c>
      <c r="AE21" s="9">
        <f t="shared" si="0"/>
        <v>0</v>
      </c>
      <c r="AF21" s="9">
        <f t="shared" si="0"/>
        <v>0</v>
      </c>
      <c r="AG21" s="9">
        <f t="shared" si="0"/>
        <v>0</v>
      </c>
      <c r="AH21" s="9">
        <f t="shared" si="0"/>
        <v>0</v>
      </c>
      <c r="AI21" s="9">
        <f t="shared" si="4"/>
        <v>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0</v>
      </c>
      <c r="AN21" s="9">
        <f t="shared" si="1"/>
        <v>0</v>
      </c>
      <c r="AO21" s="9">
        <f t="shared" si="1"/>
        <v>0</v>
      </c>
      <c r="AP21" s="9">
        <f t="shared" si="1"/>
        <v>0</v>
      </c>
      <c r="AQ21" s="9">
        <f t="shared" si="1"/>
        <v>0</v>
      </c>
      <c r="AR21" s="9">
        <f t="shared" si="1"/>
        <v>0</v>
      </c>
      <c r="AS21" s="9">
        <f t="shared" si="1"/>
        <v>0</v>
      </c>
    </row>
    <row r="22" spans="2:45" ht="19.899999999999999" customHeight="1" x14ac:dyDescent="0.15">
      <c r="B22" s="118"/>
      <c r="C22" s="118"/>
      <c r="D22" s="37" t="s">
        <v>181</v>
      </c>
      <c r="E22" s="74" t="s">
        <v>273</v>
      </c>
      <c r="F22" s="75"/>
      <c r="G22" s="75">
        <v>2</v>
      </c>
      <c r="H22" s="122"/>
      <c r="I22" s="122"/>
      <c r="J22" s="122"/>
      <c r="K22" s="122"/>
      <c r="L22" s="75"/>
      <c r="M22" s="75"/>
      <c r="N22" s="75"/>
      <c r="O22" s="75"/>
      <c r="P22" s="95"/>
      <c r="Q22" s="95"/>
      <c r="S22" s="67">
        <f>IF($Q22="",0,IF(INDEX(目標ごとの達成度!$O$95:$O$103,MATCH($Q22,目標ごとの達成度!$N$95:$N$103,0),1)&gt;0,1,0))*F22</f>
        <v>0</v>
      </c>
      <c r="T22" s="67">
        <f>IF($Q22="",0,IF(INDEX(目標ごとの達成度!$O$95:$O$103,MATCH($Q22,目標ごとの達成度!$N$95:$N$103,0),1)&gt;0,1,0))*G22</f>
        <v>0</v>
      </c>
      <c r="U22" s="67">
        <f>IF($Q22="",0,INDEX(目標ごとの達成度!$O$95:$O$103,MATCH($Q22,目標ごとの達成度!$N$95:$N$103,0),1))*(F22+G22)</f>
        <v>0</v>
      </c>
      <c r="V22" s="67">
        <f t="shared" si="2"/>
        <v>0</v>
      </c>
      <c r="W22" s="67">
        <f>IF(P22="",99,INDEX(目標ごとの達成度!$M$109:$M$119,MATCH(P22,目標ごとの達成度!$N$109:$N$119,0),1))</f>
        <v>99</v>
      </c>
      <c r="X22" s="9">
        <f t="shared" si="3"/>
        <v>0</v>
      </c>
      <c r="Y22" s="9">
        <f t="shared" si="3"/>
        <v>0</v>
      </c>
      <c r="Z22" s="9">
        <f t="shared" si="3"/>
        <v>0</v>
      </c>
      <c r="AA22" s="9">
        <f t="shared" si="3"/>
        <v>0</v>
      </c>
      <c r="AB22" s="9">
        <f t="shared" si="3"/>
        <v>0</v>
      </c>
      <c r="AC22" s="9">
        <f t="shared" si="3"/>
        <v>0</v>
      </c>
      <c r="AD22" s="9">
        <f t="shared" si="3"/>
        <v>0</v>
      </c>
      <c r="AE22" s="9">
        <f t="shared" si="3"/>
        <v>0</v>
      </c>
      <c r="AF22" s="9">
        <f t="shared" si="3"/>
        <v>0</v>
      </c>
      <c r="AG22" s="9">
        <f t="shared" si="3"/>
        <v>0</v>
      </c>
      <c r="AH22" s="9">
        <f t="shared" si="3"/>
        <v>0</v>
      </c>
      <c r="AI22" s="9">
        <f t="shared" si="4"/>
        <v>0</v>
      </c>
      <c r="AJ22" s="9">
        <f t="shared" si="4"/>
        <v>0</v>
      </c>
      <c r="AK22" s="9">
        <f t="shared" si="4"/>
        <v>0</v>
      </c>
      <c r="AL22" s="9">
        <f t="shared" si="4"/>
        <v>0</v>
      </c>
      <c r="AM22" s="9">
        <f t="shared" si="4"/>
        <v>0</v>
      </c>
      <c r="AN22" s="9">
        <f t="shared" si="4"/>
        <v>0</v>
      </c>
      <c r="AO22" s="9">
        <f t="shared" si="4"/>
        <v>0</v>
      </c>
      <c r="AP22" s="9">
        <f t="shared" si="4"/>
        <v>0</v>
      </c>
      <c r="AQ22" s="9">
        <f t="shared" si="4"/>
        <v>0</v>
      </c>
      <c r="AR22" s="9">
        <f t="shared" si="4"/>
        <v>0</v>
      </c>
      <c r="AS22" s="9">
        <f t="shared" si="4"/>
        <v>0</v>
      </c>
    </row>
    <row r="23" spans="2:45" ht="19.899999999999999" customHeight="1" x14ac:dyDescent="0.15">
      <c r="B23" s="118"/>
      <c r="C23" s="116" t="s">
        <v>182</v>
      </c>
      <c r="D23" s="37" t="s">
        <v>181</v>
      </c>
      <c r="E23" s="74" t="s">
        <v>274</v>
      </c>
      <c r="F23" s="75"/>
      <c r="G23" s="75">
        <v>2</v>
      </c>
      <c r="H23" s="122"/>
      <c r="I23" s="122"/>
      <c r="J23" s="122"/>
      <c r="K23" s="122"/>
      <c r="L23" s="75"/>
      <c r="M23" s="75"/>
      <c r="N23" s="75"/>
      <c r="O23" s="75"/>
      <c r="P23" s="95"/>
      <c r="Q23" s="93"/>
      <c r="S23" s="67">
        <f>IF($Q23="",0,IF(INDEX(目標ごとの達成度!$O$95:$O$103,MATCH($Q23,目標ごとの達成度!$N$95:$N$103,0),1)&gt;0,1,0))*F23</f>
        <v>0</v>
      </c>
      <c r="T23" s="67">
        <f>IF($Q23="",0,IF(INDEX(目標ごとの達成度!$O$95:$O$103,MATCH($Q23,目標ごとの達成度!$N$95:$N$103,0),1)&gt;0,1,0))*G23</f>
        <v>0</v>
      </c>
      <c r="U23" s="67">
        <f>IF($Q23="",0,INDEX(目標ごとの達成度!$O$95:$O$103,MATCH($Q23,目標ごとの達成度!$N$95:$N$103,0),1))*(F23+G23)</f>
        <v>0</v>
      </c>
      <c r="V23" s="67">
        <f t="shared" si="2"/>
        <v>0</v>
      </c>
      <c r="W23" s="67">
        <f>IF(P23="",99,INDEX(目標ごとの達成度!$M$109:$M$119,MATCH(P23,目標ごとの達成度!$N$109:$N$119,0),1))</f>
        <v>99</v>
      </c>
      <c r="X23" s="9">
        <f t="shared" si="3"/>
        <v>0</v>
      </c>
      <c r="Y23" s="9">
        <f t="shared" si="3"/>
        <v>0</v>
      </c>
      <c r="Z23" s="9">
        <f t="shared" si="3"/>
        <v>0</v>
      </c>
      <c r="AA23" s="9">
        <f t="shared" si="3"/>
        <v>0</v>
      </c>
      <c r="AB23" s="9">
        <f t="shared" si="3"/>
        <v>0</v>
      </c>
      <c r="AC23" s="9">
        <f t="shared" si="3"/>
        <v>0</v>
      </c>
      <c r="AD23" s="9">
        <f t="shared" si="3"/>
        <v>0</v>
      </c>
      <c r="AE23" s="9">
        <f t="shared" si="3"/>
        <v>0</v>
      </c>
      <c r="AF23" s="9">
        <f t="shared" si="3"/>
        <v>0</v>
      </c>
      <c r="AG23" s="9">
        <f t="shared" si="3"/>
        <v>0</v>
      </c>
      <c r="AH23" s="9">
        <f t="shared" si="3"/>
        <v>0</v>
      </c>
      <c r="AI23" s="9">
        <f t="shared" si="4"/>
        <v>0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0</v>
      </c>
      <c r="AN23" s="9">
        <f t="shared" si="4"/>
        <v>0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0</v>
      </c>
      <c r="AS23" s="9">
        <f t="shared" si="4"/>
        <v>0</v>
      </c>
    </row>
    <row r="24" spans="2:45" ht="19.899999999999999" customHeight="1" x14ac:dyDescent="0.15">
      <c r="B24" s="118"/>
      <c r="C24" s="118"/>
      <c r="D24" s="37" t="s">
        <v>181</v>
      </c>
      <c r="E24" s="74" t="s">
        <v>275</v>
      </c>
      <c r="F24" s="75"/>
      <c r="G24" s="75">
        <v>2</v>
      </c>
      <c r="H24" s="122"/>
      <c r="I24" s="122"/>
      <c r="J24" s="122"/>
      <c r="K24" s="122"/>
      <c r="L24" s="75"/>
      <c r="M24" s="75"/>
      <c r="N24" s="75"/>
      <c r="O24" s="75"/>
      <c r="P24" s="95"/>
      <c r="Q24" s="93"/>
      <c r="S24" s="67">
        <f>IF($Q24="",0,IF(INDEX(目標ごとの達成度!$O$95:$O$103,MATCH($Q24,目標ごとの達成度!$N$95:$N$103,0),1)&gt;0,1,0))*F24</f>
        <v>0</v>
      </c>
      <c r="T24" s="67">
        <f>IF($Q24="",0,IF(INDEX(目標ごとの達成度!$O$95:$O$103,MATCH($Q24,目標ごとの達成度!$N$95:$N$103,0),1)&gt;0,1,0))*G24</f>
        <v>0</v>
      </c>
      <c r="U24" s="67">
        <f>IF($Q24="",0,INDEX(目標ごとの達成度!$O$95:$O$103,MATCH($Q24,目標ごとの達成度!$N$95:$N$103,0),1))*(F24+G24)</f>
        <v>0</v>
      </c>
      <c r="V24" s="67">
        <f t="shared" si="2"/>
        <v>0</v>
      </c>
      <c r="W24" s="67">
        <f>IF(P24="",99,INDEX(目標ごとの達成度!$M$109:$M$119,MATCH(P24,目標ごとの達成度!$N$109:$N$119,0),1))</f>
        <v>99</v>
      </c>
      <c r="X24" s="9">
        <f t="shared" si="3"/>
        <v>0</v>
      </c>
      <c r="Y24" s="9">
        <f t="shared" si="3"/>
        <v>0</v>
      </c>
      <c r="Z24" s="9">
        <f t="shared" si="3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  <c r="AD24" s="9">
        <f t="shared" si="3"/>
        <v>0</v>
      </c>
      <c r="AE24" s="9">
        <f t="shared" si="3"/>
        <v>0</v>
      </c>
      <c r="AF24" s="9">
        <f t="shared" si="3"/>
        <v>0</v>
      </c>
      <c r="AG24" s="9">
        <f t="shared" si="3"/>
        <v>0</v>
      </c>
      <c r="AH24" s="9">
        <f t="shared" si="3"/>
        <v>0</v>
      </c>
      <c r="AI24" s="9">
        <f t="shared" si="4"/>
        <v>0</v>
      </c>
      <c r="AJ24" s="9">
        <f t="shared" si="4"/>
        <v>0</v>
      </c>
      <c r="AK24" s="9">
        <f t="shared" si="4"/>
        <v>0</v>
      </c>
      <c r="AL24" s="9">
        <f t="shared" si="4"/>
        <v>0</v>
      </c>
      <c r="AM24" s="9">
        <f t="shared" si="4"/>
        <v>0</v>
      </c>
      <c r="AN24" s="9">
        <f t="shared" si="4"/>
        <v>0</v>
      </c>
      <c r="AO24" s="9">
        <f t="shared" si="4"/>
        <v>0</v>
      </c>
      <c r="AP24" s="9">
        <f t="shared" si="4"/>
        <v>0</v>
      </c>
      <c r="AQ24" s="9">
        <f t="shared" si="4"/>
        <v>0</v>
      </c>
      <c r="AR24" s="9">
        <f t="shared" si="4"/>
        <v>0</v>
      </c>
      <c r="AS24" s="9">
        <f t="shared" si="4"/>
        <v>0</v>
      </c>
    </row>
    <row r="25" spans="2:45" ht="19.899999999999999" customHeight="1" x14ac:dyDescent="0.15">
      <c r="B25" s="118"/>
      <c r="C25" s="118"/>
      <c r="D25" s="37" t="s">
        <v>181</v>
      </c>
      <c r="E25" s="74" t="s">
        <v>276</v>
      </c>
      <c r="F25" s="75"/>
      <c r="G25" s="75">
        <v>2</v>
      </c>
      <c r="H25" s="122"/>
      <c r="I25" s="122"/>
      <c r="J25" s="122"/>
      <c r="K25" s="122"/>
      <c r="L25" s="75"/>
      <c r="M25" s="75"/>
      <c r="N25" s="75"/>
      <c r="O25" s="75"/>
      <c r="P25" s="95"/>
      <c r="Q25" s="95"/>
      <c r="S25" s="67">
        <f>IF($Q25="",0,IF(INDEX(目標ごとの達成度!$O$95:$O$103,MATCH($Q25,目標ごとの達成度!$N$95:$N$103,0),1)&gt;0,1,0))*F25</f>
        <v>0</v>
      </c>
      <c r="T25" s="67">
        <f>IF($Q25="",0,IF(INDEX(目標ごとの達成度!$O$95:$O$103,MATCH($Q25,目標ごとの達成度!$N$95:$N$103,0),1)&gt;0,1,0))*G25</f>
        <v>0</v>
      </c>
      <c r="U25" s="67">
        <f>IF($Q25="",0,INDEX(目標ごとの達成度!$O$95:$O$103,MATCH($Q25,目標ごとの達成度!$N$95:$N$103,0),1))*(F25+G25)</f>
        <v>0</v>
      </c>
      <c r="V25" s="67">
        <f t="shared" si="2"/>
        <v>0</v>
      </c>
      <c r="W25" s="67">
        <f>IF(P25="",99,INDEX(目標ごとの達成度!$M$109:$M$119,MATCH(P25,目標ごとの達成度!$N$109:$N$119,0),1))</f>
        <v>99</v>
      </c>
      <c r="X25" s="9">
        <f t="shared" si="3"/>
        <v>0</v>
      </c>
      <c r="Y25" s="9">
        <f t="shared" si="3"/>
        <v>0</v>
      </c>
      <c r="Z25" s="9">
        <f t="shared" si="3"/>
        <v>0</v>
      </c>
      <c r="AA25" s="9">
        <f t="shared" si="3"/>
        <v>0</v>
      </c>
      <c r="AB25" s="9">
        <f t="shared" si="3"/>
        <v>0</v>
      </c>
      <c r="AC25" s="9">
        <f t="shared" si="3"/>
        <v>0</v>
      </c>
      <c r="AD25" s="9">
        <f t="shared" si="3"/>
        <v>0</v>
      </c>
      <c r="AE25" s="9">
        <f t="shared" si="3"/>
        <v>0</v>
      </c>
      <c r="AF25" s="9">
        <f t="shared" si="3"/>
        <v>0</v>
      </c>
      <c r="AG25" s="9">
        <f t="shared" si="3"/>
        <v>0</v>
      </c>
      <c r="AH25" s="9">
        <f t="shared" si="3"/>
        <v>0</v>
      </c>
      <c r="AI25" s="9">
        <f t="shared" si="4"/>
        <v>0</v>
      </c>
      <c r="AJ25" s="9">
        <f t="shared" si="4"/>
        <v>0</v>
      </c>
      <c r="AK25" s="9">
        <f t="shared" si="4"/>
        <v>0</v>
      </c>
      <c r="AL25" s="9">
        <f t="shared" si="4"/>
        <v>0</v>
      </c>
      <c r="AM25" s="9">
        <f t="shared" si="4"/>
        <v>0</v>
      </c>
      <c r="AN25" s="9">
        <f t="shared" si="4"/>
        <v>0</v>
      </c>
      <c r="AO25" s="9">
        <f t="shared" si="4"/>
        <v>0</v>
      </c>
      <c r="AP25" s="9">
        <f t="shared" si="4"/>
        <v>0</v>
      </c>
      <c r="AQ25" s="9">
        <f t="shared" si="4"/>
        <v>0</v>
      </c>
      <c r="AR25" s="9">
        <f t="shared" si="4"/>
        <v>0</v>
      </c>
      <c r="AS25" s="9">
        <f t="shared" si="4"/>
        <v>0</v>
      </c>
    </row>
    <row r="26" spans="2:45" ht="19.899999999999999" customHeight="1" x14ac:dyDescent="0.15">
      <c r="B26" s="118"/>
      <c r="C26" s="118"/>
      <c r="D26" s="37" t="s">
        <v>181</v>
      </c>
      <c r="E26" s="74" t="s">
        <v>277</v>
      </c>
      <c r="F26" s="75"/>
      <c r="G26" s="75">
        <v>2</v>
      </c>
      <c r="H26" s="122"/>
      <c r="I26" s="122"/>
      <c r="J26" s="122"/>
      <c r="K26" s="122"/>
      <c r="L26" s="75"/>
      <c r="M26" s="75"/>
      <c r="N26" s="75"/>
      <c r="O26" s="75"/>
      <c r="P26" s="95"/>
      <c r="Q26" s="95"/>
      <c r="S26" s="67">
        <f>IF($Q26="",0,IF(INDEX(目標ごとの達成度!$O$95:$O$103,MATCH($Q26,目標ごとの達成度!$N$95:$N$103,0),1)&gt;0,1,0))*F26</f>
        <v>0</v>
      </c>
      <c r="T26" s="67">
        <f>IF($Q26="",0,IF(INDEX(目標ごとの達成度!$O$95:$O$103,MATCH($Q26,目標ごとの達成度!$N$95:$N$103,0),1)&gt;0,1,0))*G26</f>
        <v>0</v>
      </c>
      <c r="U26" s="67">
        <f>IF($Q26="",0,INDEX(目標ごとの達成度!$O$95:$O$103,MATCH($Q26,目標ごとの達成度!$N$95:$N$103,0),1))*(F26+G26)</f>
        <v>0</v>
      </c>
      <c r="V26" s="67">
        <f t="shared" si="2"/>
        <v>0</v>
      </c>
      <c r="W26" s="67">
        <f>IF(P26="",99,INDEX(目標ごとの達成度!$M$109:$M$119,MATCH(P26,目標ごとの達成度!$N$109:$N$119,0),1))</f>
        <v>99</v>
      </c>
      <c r="X26" s="9">
        <f t="shared" si="3"/>
        <v>0</v>
      </c>
      <c r="Y26" s="9">
        <f t="shared" si="3"/>
        <v>0</v>
      </c>
      <c r="Z26" s="9">
        <f t="shared" si="3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  <c r="AD26" s="9">
        <f t="shared" si="3"/>
        <v>0</v>
      </c>
      <c r="AE26" s="9">
        <f t="shared" si="3"/>
        <v>0</v>
      </c>
      <c r="AF26" s="9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4"/>
        <v>0</v>
      </c>
      <c r="AJ26" s="9">
        <f t="shared" si="4"/>
        <v>0</v>
      </c>
      <c r="AK26" s="9">
        <f t="shared" si="4"/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  <c r="AP26" s="9">
        <f t="shared" si="4"/>
        <v>0</v>
      </c>
      <c r="AQ26" s="9">
        <f t="shared" si="4"/>
        <v>0</v>
      </c>
      <c r="AR26" s="9">
        <f t="shared" si="4"/>
        <v>0</v>
      </c>
      <c r="AS26" s="9">
        <f t="shared" si="4"/>
        <v>0</v>
      </c>
    </row>
    <row r="27" spans="2:45" ht="19.899999999999999" customHeight="1" x14ac:dyDescent="0.15">
      <c r="B27" s="118"/>
      <c r="C27" s="118"/>
      <c r="D27" s="37" t="s">
        <v>181</v>
      </c>
      <c r="E27" s="74" t="s">
        <v>278</v>
      </c>
      <c r="F27" s="75"/>
      <c r="G27" s="75">
        <v>2</v>
      </c>
      <c r="H27" s="122"/>
      <c r="I27" s="122"/>
      <c r="J27" s="122"/>
      <c r="K27" s="122"/>
      <c r="L27" s="75"/>
      <c r="M27" s="75"/>
      <c r="N27" s="75"/>
      <c r="O27" s="75"/>
      <c r="P27" s="95"/>
      <c r="Q27" s="95"/>
      <c r="S27" s="67">
        <f>IF($Q27="",0,IF(INDEX(目標ごとの達成度!$O$95:$O$103,MATCH($Q27,目標ごとの達成度!$N$95:$N$103,0),1)&gt;0,1,0))*F27</f>
        <v>0</v>
      </c>
      <c r="T27" s="67">
        <f>IF($Q27="",0,IF(INDEX(目標ごとの達成度!$O$95:$O$103,MATCH($Q27,目標ごとの達成度!$N$95:$N$103,0),1)&gt;0,1,0))*G27</f>
        <v>0</v>
      </c>
      <c r="U27" s="67">
        <f>IF($Q27="",0,INDEX(目標ごとの達成度!$O$95:$O$103,MATCH($Q27,目標ごとの達成度!$N$95:$N$103,0),1))*(F27+G27)</f>
        <v>0</v>
      </c>
      <c r="V27" s="67">
        <f t="shared" si="2"/>
        <v>0</v>
      </c>
      <c r="W27" s="67">
        <f>IF(P27="",99,INDEX(目標ごとの達成度!$M$109:$M$119,MATCH(P27,目標ごとの達成度!$N$109:$N$119,0),1))</f>
        <v>99</v>
      </c>
      <c r="X27" s="9">
        <f t="shared" si="3"/>
        <v>0</v>
      </c>
      <c r="Y27" s="9">
        <f t="shared" si="3"/>
        <v>0</v>
      </c>
      <c r="Z27" s="9">
        <f t="shared" si="3"/>
        <v>0</v>
      </c>
      <c r="AA27" s="9">
        <f t="shared" si="3"/>
        <v>0</v>
      </c>
      <c r="AB27" s="9">
        <f t="shared" si="3"/>
        <v>0</v>
      </c>
      <c r="AC27" s="9">
        <f t="shared" si="3"/>
        <v>0</v>
      </c>
      <c r="AD27" s="9">
        <f t="shared" si="3"/>
        <v>0</v>
      </c>
      <c r="AE27" s="9">
        <f t="shared" si="3"/>
        <v>0</v>
      </c>
      <c r="AF27" s="9">
        <f t="shared" si="3"/>
        <v>0</v>
      </c>
      <c r="AG27" s="9">
        <f t="shared" si="3"/>
        <v>0</v>
      </c>
      <c r="AH27" s="9">
        <f t="shared" si="3"/>
        <v>0</v>
      </c>
      <c r="AI27" s="9">
        <f t="shared" si="4"/>
        <v>0</v>
      </c>
      <c r="AJ27" s="9">
        <f t="shared" si="4"/>
        <v>0</v>
      </c>
      <c r="AK27" s="9">
        <f t="shared" si="4"/>
        <v>0</v>
      </c>
      <c r="AL27" s="9">
        <f t="shared" si="4"/>
        <v>0</v>
      </c>
      <c r="AM27" s="9">
        <f t="shared" si="4"/>
        <v>0</v>
      </c>
      <c r="AN27" s="9">
        <f t="shared" si="4"/>
        <v>0</v>
      </c>
      <c r="AO27" s="9">
        <f t="shared" si="4"/>
        <v>0</v>
      </c>
      <c r="AP27" s="9">
        <f t="shared" si="4"/>
        <v>0</v>
      </c>
      <c r="AQ27" s="9">
        <f t="shared" si="4"/>
        <v>0</v>
      </c>
      <c r="AR27" s="9">
        <f t="shared" si="4"/>
        <v>0</v>
      </c>
      <c r="AS27" s="9">
        <f t="shared" si="4"/>
        <v>0</v>
      </c>
    </row>
    <row r="28" spans="2:45" ht="19.899999999999999" customHeight="1" x14ac:dyDescent="0.15">
      <c r="B28" s="118"/>
      <c r="C28" s="118"/>
      <c r="D28" s="37" t="s">
        <v>181</v>
      </c>
      <c r="E28" s="74" t="s">
        <v>279</v>
      </c>
      <c r="F28" s="75"/>
      <c r="G28" s="75">
        <v>2</v>
      </c>
      <c r="H28" s="122"/>
      <c r="I28" s="122"/>
      <c r="J28" s="122"/>
      <c r="K28" s="122"/>
      <c r="L28" s="75"/>
      <c r="M28" s="75"/>
      <c r="N28" s="75"/>
      <c r="O28" s="75"/>
      <c r="P28" s="95"/>
      <c r="Q28" s="95"/>
      <c r="S28" s="67">
        <f>IF($Q28="",0,IF(INDEX(目標ごとの達成度!$O$95:$O$103,MATCH($Q28,目標ごとの達成度!$N$95:$N$103,0),1)&gt;0,1,0))*F28</f>
        <v>0</v>
      </c>
      <c r="T28" s="67">
        <f>IF($Q28="",0,IF(INDEX(目標ごとの達成度!$O$95:$O$103,MATCH($Q28,目標ごとの達成度!$N$95:$N$103,0),1)&gt;0,1,0))*G28</f>
        <v>0</v>
      </c>
      <c r="U28" s="67">
        <f>IF($Q28="",0,INDEX(目標ごとの達成度!$O$95:$O$103,MATCH($Q28,目標ごとの達成度!$N$95:$N$103,0),1))*(F28+G28)</f>
        <v>0</v>
      </c>
      <c r="V28" s="67">
        <f t="shared" si="2"/>
        <v>0</v>
      </c>
      <c r="W28" s="67">
        <f>IF(P28="",99,INDEX(目標ごとの達成度!$M$109:$M$119,MATCH(P28,目標ごとの達成度!$N$109:$N$119,0),1))</f>
        <v>99</v>
      </c>
      <c r="X28" s="9">
        <f t="shared" si="3"/>
        <v>0</v>
      </c>
      <c r="Y28" s="9">
        <f t="shared" si="3"/>
        <v>0</v>
      </c>
      <c r="Z28" s="9">
        <f t="shared" si="3"/>
        <v>0</v>
      </c>
      <c r="AA28" s="9">
        <f t="shared" si="3"/>
        <v>0</v>
      </c>
      <c r="AB28" s="9">
        <f t="shared" si="3"/>
        <v>0</v>
      </c>
      <c r="AC28" s="9">
        <f t="shared" si="3"/>
        <v>0</v>
      </c>
      <c r="AD28" s="9">
        <f t="shared" si="3"/>
        <v>0</v>
      </c>
      <c r="AE28" s="9">
        <f t="shared" si="3"/>
        <v>0</v>
      </c>
      <c r="AF28" s="9">
        <f t="shared" si="3"/>
        <v>0</v>
      </c>
      <c r="AG28" s="9">
        <f t="shared" si="3"/>
        <v>0</v>
      </c>
      <c r="AH28" s="9">
        <f t="shared" si="3"/>
        <v>0</v>
      </c>
      <c r="AI28" s="9">
        <f t="shared" si="4"/>
        <v>0</v>
      </c>
      <c r="AJ28" s="9">
        <f t="shared" si="4"/>
        <v>0</v>
      </c>
      <c r="AK28" s="9">
        <f t="shared" si="4"/>
        <v>0</v>
      </c>
      <c r="AL28" s="9">
        <f t="shared" si="4"/>
        <v>0</v>
      </c>
      <c r="AM28" s="9">
        <f t="shared" si="4"/>
        <v>0</v>
      </c>
      <c r="AN28" s="9">
        <f t="shared" si="4"/>
        <v>0</v>
      </c>
      <c r="AO28" s="9">
        <f t="shared" si="4"/>
        <v>0</v>
      </c>
      <c r="AP28" s="9">
        <f t="shared" si="4"/>
        <v>0</v>
      </c>
      <c r="AQ28" s="9">
        <f t="shared" si="4"/>
        <v>0</v>
      </c>
      <c r="AR28" s="9">
        <f t="shared" si="4"/>
        <v>0</v>
      </c>
      <c r="AS28" s="9">
        <f t="shared" si="4"/>
        <v>0</v>
      </c>
    </row>
    <row r="29" spans="2:45" ht="19.899999999999999" customHeight="1" x14ac:dyDescent="0.15">
      <c r="B29" s="118"/>
      <c r="C29" s="118"/>
      <c r="D29" s="37" t="s">
        <v>181</v>
      </c>
      <c r="E29" s="74" t="s">
        <v>280</v>
      </c>
      <c r="F29" s="75"/>
      <c r="G29" s="75">
        <v>2</v>
      </c>
      <c r="H29" s="122"/>
      <c r="I29" s="122"/>
      <c r="J29" s="122"/>
      <c r="K29" s="122"/>
      <c r="L29" s="75"/>
      <c r="M29" s="75"/>
      <c r="N29" s="75"/>
      <c r="O29" s="75"/>
      <c r="P29" s="95"/>
      <c r="Q29" s="95"/>
      <c r="S29" s="67">
        <f>IF($Q29="",0,IF(INDEX(目標ごとの達成度!$O$95:$O$103,MATCH($Q29,目標ごとの達成度!$N$95:$N$103,0),1)&gt;0,1,0))*F29</f>
        <v>0</v>
      </c>
      <c r="T29" s="67">
        <f>IF($Q29="",0,IF(INDEX(目標ごとの達成度!$O$95:$O$103,MATCH($Q29,目標ごとの達成度!$N$95:$N$103,0),1)&gt;0,1,0))*G29</f>
        <v>0</v>
      </c>
      <c r="U29" s="67">
        <f>IF($Q29="",0,INDEX(目標ごとの達成度!$O$95:$O$103,MATCH($Q29,目標ごとの達成度!$N$95:$N$103,0),1))*(F29+G29)</f>
        <v>0</v>
      </c>
      <c r="V29" s="67">
        <f t="shared" si="2"/>
        <v>0</v>
      </c>
      <c r="W29" s="67">
        <f>IF(P29="",99,INDEX(目標ごとの達成度!$M$109:$M$119,MATCH(P29,目標ごとの達成度!$N$109:$N$119,0),1))</f>
        <v>99</v>
      </c>
      <c r="X29" s="9">
        <f t="shared" si="3"/>
        <v>0</v>
      </c>
      <c r="Y29" s="9">
        <f t="shared" si="3"/>
        <v>0</v>
      </c>
      <c r="Z29" s="9">
        <f t="shared" si="3"/>
        <v>0</v>
      </c>
      <c r="AA29" s="9">
        <f t="shared" si="3"/>
        <v>0</v>
      </c>
      <c r="AB29" s="9">
        <f t="shared" si="3"/>
        <v>0</v>
      </c>
      <c r="AC29" s="9">
        <f t="shared" si="3"/>
        <v>0</v>
      </c>
      <c r="AD29" s="9">
        <f t="shared" si="3"/>
        <v>0</v>
      </c>
      <c r="AE29" s="9">
        <f t="shared" si="3"/>
        <v>0</v>
      </c>
      <c r="AF29" s="9">
        <f t="shared" si="3"/>
        <v>0</v>
      </c>
      <c r="AG29" s="9">
        <f t="shared" si="3"/>
        <v>0</v>
      </c>
      <c r="AH29" s="9">
        <f t="shared" si="3"/>
        <v>0</v>
      </c>
      <c r="AI29" s="9">
        <f t="shared" si="4"/>
        <v>0</v>
      </c>
      <c r="AJ29" s="9">
        <f t="shared" si="4"/>
        <v>0</v>
      </c>
      <c r="AK29" s="9">
        <f t="shared" si="4"/>
        <v>0</v>
      </c>
      <c r="AL29" s="9">
        <f t="shared" si="4"/>
        <v>0</v>
      </c>
      <c r="AM29" s="9">
        <f t="shared" si="4"/>
        <v>0</v>
      </c>
      <c r="AN29" s="9">
        <f t="shared" si="4"/>
        <v>0</v>
      </c>
      <c r="AO29" s="9">
        <f t="shared" si="4"/>
        <v>0</v>
      </c>
      <c r="AP29" s="9">
        <f t="shared" si="4"/>
        <v>0</v>
      </c>
      <c r="AQ29" s="9">
        <f t="shared" si="4"/>
        <v>0</v>
      </c>
      <c r="AR29" s="9">
        <f t="shared" si="4"/>
        <v>0</v>
      </c>
      <c r="AS29" s="9">
        <f t="shared" si="4"/>
        <v>0</v>
      </c>
    </row>
    <row r="30" spans="2:45" ht="19.899999999999999" customHeight="1" x14ac:dyDescent="0.15">
      <c r="B30" s="118"/>
      <c r="C30" s="118"/>
      <c r="D30" s="37" t="s">
        <v>181</v>
      </c>
      <c r="E30" s="76" t="s">
        <v>281</v>
      </c>
      <c r="F30" s="75"/>
      <c r="G30" s="75">
        <v>2</v>
      </c>
      <c r="H30" s="122"/>
      <c r="I30" s="122"/>
      <c r="J30" s="122"/>
      <c r="K30" s="122"/>
      <c r="L30" s="75"/>
      <c r="M30" s="75"/>
      <c r="N30" s="75"/>
      <c r="O30" s="75"/>
      <c r="P30" s="95"/>
      <c r="Q30" s="95"/>
      <c r="S30" s="67">
        <f>IF($Q30="",0,IF(INDEX(目標ごとの達成度!$O$95:$O$103,MATCH($Q30,目標ごとの達成度!$N$95:$N$103,0),1)&gt;0,1,0))*F30</f>
        <v>0</v>
      </c>
      <c r="T30" s="67">
        <f>IF($Q30="",0,IF(INDEX(目標ごとの達成度!$O$95:$O$103,MATCH($Q30,目標ごとの達成度!$N$95:$N$103,0),1)&gt;0,1,0))*G30</f>
        <v>0</v>
      </c>
      <c r="U30" s="67">
        <f>IF($Q30="",0,INDEX(目標ごとの達成度!$O$95:$O$103,MATCH($Q30,目標ごとの達成度!$N$95:$N$103,0),1))*(F30+G30)</f>
        <v>0</v>
      </c>
      <c r="V30" s="67">
        <f t="shared" si="2"/>
        <v>0</v>
      </c>
      <c r="W30" s="67">
        <f>IF(P30="",99,INDEX(目標ごとの達成度!$M$109:$M$119,MATCH(P30,目標ごとの達成度!$N$109:$N$119,0),1))</f>
        <v>99</v>
      </c>
      <c r="X30" s="9">
        <f t="shared" si="3"/>
        <v>0</v>
      </c>
      <c r="Y30" s="9">
        <f t="shared" si="3"/>
        <v>0</v>
      </c>
      <c r="Z30" s="9">
        <f t="shared" si="3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  <c r="AD30" s="9">
        <f t="shared" si="3"/>
        <v>0</v>
      </c>
      <c r="AE30" s="9">
        <f t="shared" si="3"/>
        <v>0</v>
      </c>
      <c r="AF30" s="9">
        <f t="shared" si="3"/>
        <v>0</v>
      </c>
      <c r="AG30" s="9">
        <f t="shared" si="3"/>
        <v>0</v>
      </c>
      <c r="AH30" s="9">
        <f t="shared" si="3"/>
        <v>0</v>
      </c>
      <c r="AI30" s="9">
        <f t="shared" si="4"/>
        <v>0</v>
      </c>
      <c r="AJ30" s="9">
        <f t="shared" si="4"/>
        <v>0</v>
      </c>
      <c r="AK30" s="9">
        <f t="shared" si="4"/>
        <v>0</v>
      </c>
      <c r="AL30" s="9">
        <f t="shared" si="4"/>
        <v>0</v>
      </c>
      <c r="AM30" s="9">
        <f t="shared" si="4"/>
        <v>0</v>
      </c>
      <c r="AN30" s="9">
        <f t="shared" si="4"/>
        <v>0</v>
      </c>
      <c r="AO30" s="9">
        <f t="shared" si="4"/>
        <v>0</v>
      </c>
      <c r="AP30" s="9">
        <f t="shared" si="4"/>
        <v>0</v>
      </c>
      <c r="AQ30" s="9">
        <f t="shared" si="4"/>
        <v>0</v>
      </c>
      <c r="AR30" s="9">
        <f t="shared" si="4"/>
        <v>0</v>
      </c>
      <c r="AS30" s="9">
        <f t="shared" si="4"/>
        <v>0</v>
      </c>
    </row>
    <row r="31" spans="2:45" ht="19.899999999999999" customHeight="1" x14ac:dyDescent="0.15">
      <c r="B31" s="118"/>
      <c r="C31" s="118"/>
      <c r="D31" s="37" t="s">
        <v>181</v>
      </c>
      <c r="E31" s="76" t="s">
        <v>282</v>
      </c>
      <c r="F31" s="75"/>
      <c r="G31" s="75">
        <v>2</v>
      </c>
      <c r="H31" s="122"/>
      <c r="I31" s="122"/>
      <c r="J31" s="122"/>
      <c r="K31" s="122"/>
      <c r="L31" s="75"/>
      <c r="M31" s="75"/>
      <c r="N31" s="75"/>
      <c r="O31" s="75"/>
      <c r="P31" s="95"/>
      <c r="Q31" s="95"/>
      <c r="S31" s="67">
        <f>IF($Q31="",0,IF(INDEX(目標ごとの達成度!$O$95:$O$103,MATCH($Q31,目標ごとの達成度!$N$95:$N$103,0),1)&gt;0,1,0))*F31</f>
        <v>0</v>
      </c>
      <c r="T31" s="67">
        <f>IF($Q31="",0,IF(INDEX(目標ごとの達成度!$O$95:$O$103,MATCH($Q31,目標ごとの達成度!$N$95:$N$103,0),1)&gt;0,1,0))*G31</f>
        <v>0</v>
      </c>
      <c r="U31" s="67">
        <f>IF($Q31="",0,INDEX(目標ごとの達成度!$O$95:$O$103,MATCH($Q31,目標ごとの達成度!$N$95:$N$103,0),1))*(F31+G31)</f>
        <v>0</v>
      </c>
      <c r="V31" s="67">
        <f t="shared" si="2"/>
        <v>0</v>
      </c>
      <c r="W31" s="67">
        <f>IF(P31="",99,INDEX(目標ごとの達成度!$M$109:$M$119,MATCH(P31,目標ごとの達成度!$N$109:$N$119,0),1))</f>
        <v>99</v>
      </c>
      <c r="X31" s="9">
        <f t="shared" si="3"/>
        <v>0</v>
      </c>
      <c r="Y31" s="9">
        <f t="shared" si="3"/>
        <v>0</v>
      </c>
      <c r="Z31" s="9">
        <f t="shared" si="3"/>
        <v>0</v>
      </c>
      <c r="AA31" s="9">
        <f t="shared" si="3"/>
        <v>0</v>
      </c>
      <c r="AB31" s="9">
        <f t="shared" si="3"/>
        <v>0</v>
      </c>
      <c r="AC31" s="9">
        <f t="shared" si="3"/>
        <v>0</v>
      </c>
      <c r="AD31" s="9">
        <f t="shared" si="3"/>
        <v>0</v>
      </c>
      <c r="AE31" s="9">
        <f t="shared" si="3"/>
        <v>0</v>
      </c>
      <c r="AF31" s="9">
        <f t="shared" si="3"/>
        <v>0</v>
      </c>
      <c r="AG31" s="9">
        <f t="shared" si="3"/>
        <v>0</v>
      </c>
      <c r="AH31" s="9">
        <f t="shared" si="3"/>
        <v>0</v>
      </c>
      <c r="AI31" s="9">
        <f t="shared" si="4"/>
        <v>0</v>
      </c>
      <c r="AJ31" s="9">
        <f t="shared" si="4"/>
        <v>0</v>
      </c>
      <c r="AK31" s="9">
        <f t="shared" si="4"/>
        <v>0</v>
      </c>
      <c r="AL31" s="9">
        <f t="shared" si="4"/>
        <v>0</v>
      </c>
      <c r="AM31" s="9">
        <f t="shared" si="4"/>
        <v>0</v>
      </c>
      <c r="AN31" s="9">
        <f t="shared" si="4"/>
        <v>0</v>
      </c>
      <c r="AO31" s="9">
        <f t="shared" si="4"/>
        <v>0</v>
      </c>
      <c r="AP31" s="9">
        <f t="shared" si="4"/>
        <v>0</v>
      </c>
      <c r="AQ31" s="9">
        <f t="shared" si="4"/>
        <v>0</v>
      </c>
      <c r="AR31" s="9">
        <f t="shared" si="4"/>
        <v>0</v>
      </c>
      <c r="AS31" s="9">
        <f t="shared" si="4"/>
        <v>0</v>
      </c>
    </row>
    <row r="32" spans="2:45" ht="19.899999999999999" customHeight="1" x14ac:dyDescent="0.15">
      <c r="B32" s="118"/>
      <c r="C32" s="118"/>
      <c r="D32" s="37" t="s">
        <v>181</v>
      </c>
      <c r="E32" s="77" t="s">
        <v>283</v>
      </c>
      <c r="F32" s="75"/>
      <c r="G32" s="75">
        <v>2</v>
      </c>
      <c r="H32" s="75">
        <v>2</v>
      </c>
      <c r="I32" s="75"/>
      <c r="J32" s="75"/>
      <c r="K32" s="75"/>
      <c r="L32" s="75"/>
      <c r="M32" s="75"/>
      <c r="N32" s="75"/>
      <c r="O32" s="75"/>
      <c r="P32" s="95"/>
      <c r="Q32" s="95"/>
      <c r="S32" s="67">
        <f>IF($Q32="",0,IF(INDEX(目標ごとの達成度!$O$95:$O$103,MATCH($Q32,目標ごとの達成度!$N$95:$N$103,0),1)&gt;0,1,0))*F32</f>
        <v>0</v>
      </c>
      <c r="T32" s="67">
        <f>IF($Q32="",0,IF(INDEX(目標ごとの達成度!$O$95:$O$103,MATCH($Q32,目標ごとの達成度!$N$95:$N$103,0),1)&gt;0,1,0))*G32</f>
        <v>0</v>
      </c>
      <c r="U32" s="67">
        <f>IF($Q32="",0,INDEX(目標ごとの達成度!$O$95:$O$103,MATCH($Q32,目標ごとの達成度!$N$95:$N$103,0),1))*(F32+G32)</f>
        <v>0</v>
      </c>
      <c r="V32" s="67">
        <f t="shared" si="2"/>
        <v>0</v>
      </c>
      <c r="W32" s="67">
        <f>IF(P32="",99,INDEX(目標ごとの達成度!$M$109:$M$119,MATCH(P32,目標ごとの達成度!$N$109:$N$119,0),1))</f>
        <v>99</v>
      </c>
      <c r="X32" s="9">
        <f t="shared" si="3"/>
        <v>0</v>
      </c>
      <c r="Y32" s="9">
        <f t="shared" si="3"/>
        <v>0</v>
      </c>
      <c r="Z32" s="9">
        <f t="shared" si="3"/>
        <v>0</v>
      </c>
      <c r="AA32" s="9">
        <f t="shared" si="3"/>
        <v>0</v>
      </c>
      <c r="AB32" s="9">
        <f t="shared" si="3"/>
        <v>0</v>
      </c>
      <c r="AC32" s="9">
        <f t="shared" si="3"/>
        <v>0</v>
      </c>
      <c r="AD32" s="9">
        <f t="shared" si="3"/>
        <v>0</v>
      </c>
      <c r="AE32" s="9">
        <f t="shared" si="3"/>
        <v>0</v>
      </c>
      <c r="AF32" s="9">
        <f t="shared" si="3"/>
        <v>0</v>
      </c>
      <c r="AG32" s="9">
        <f t="shared" si="3"/>
        <v>0</v>
      </c>
      <c r="AH32" s="9">
        <f t="shared" si="3"/>
        <v>0</v>
      </c>
      <c r="AI32" s="9">
        <f t="shared" si="4"/>
        <v>0</v>
      </c>
      <c r="AJ32" s="9">
        <f t="shared" si="4"/>
        <v>0</v>
      </c>
      <c r="AK32" s="9">
        <f t="shared" si="4"/>
        <v>0</v>
      </c>
      <c r="AL32" s="9">
        <f t="shared" si="4"/>
        <v>0</v>
      </c>
      <c r="AM32" s="9">
        <f t="shared" si="4"/>
        <v>0</v>
      </c>
      <c r="AN32" s="9">
        <f t="shared" si="4"/>
        <v>0</v>
      </c>
      <c r="AO32" s="9">
        <f t="shared" si="4"/>
        <v>0</v>
      </c>
      <c r="AP32" s="9">
        <f t="shared" si="4"/>
        <v>0</v>
      </c>
      <c r="AQ32" s="9">
        <f t="shared" si="4"/>
        <v>0</v>
      </c>
      <c r="AR32" s="9">
        <f t="shared" si="4"/>
        <v>0</v>
      </c>
      <c r="AS32" s="9">
        <f t="shared" si="4"/>
        <v>0</v>
      </c>
    </row>
    <row r="33" spans="2:45" ht="19.899999999999999" customHeight="1" x14ac:dyDescent="0.15">
      <c r="B33" s="118"/>
      <c r="C33" s="118"/>
      <c r="D33" s="37" t="s">
        <v>181</v>
      </c>
      <c r="E33" s="77" t="s">
        <v>284</v>
      </c>
      <c r="F33" s="75"/>
      <c r="G33" s="75">
        <v>2</v>
      </c>
      <c r="H33" s="75">
        <v>2</v>
      </c>
      <c r="I33" s="75"/>
      <c r="J33" s="75"/>
      <c r="K33" s="75"/>
      <c r="L33" s="75"/>
      <c r="M33" s="75"/>
      <c r="N33" s="75"/>
      <c r="O33" s="75"/>
      <c r="P33" s="95"/>
      <c r="Q33" s="95"/>
      <c r="S33" s="67">
        <f>IF($Q33="",0,IF(INDEX(目標ごとの達成度!$O$95:$O$103,MATCH($Q33,目標ごとの達成度!$N$95:$N$103,0),1)&gt;0,1,0))*F33</f>
        <v>0</v>
      </c>
      <c r="T33" s="67">
        <f>IF($Q33="",0,IF(INDEX(目標ごとの達成度!$O$95:$O$103,MATCH($Q33,目標ごとの達成度!$N$95:$N$103,0),1)&gt;0,1,0))*G33</f>
        <v>0</v>
      </c>
      <c r="U33" s="67">
        <f>IF($Q33="",0,INDEX(目標ごとの達成度!$O$95:$O$103,MATCH($Q33,目標ごとの達成度!$N$95:$N$103,0),1))*(F33+G33)</f>
        <v>0</v>
      </c>
      <c r="V33" s="67">
        <f t="shared" si="2"/>
        <v>0</v>
      </c>
      <c r="W33" s="67">
        <f>IF(P33="",99,INDEX(目標ごとの達成度!$M$109:$M$119,MATCH(P33,目標ごとの達成度!$N$109:$N$119,0),1))</f>
        <v>99</v>
      </c>
      <c r="X33" s="9">
        <f t="shared" si="3"/>
        <v>0</v>
      </c>
      <c r="Y33" s="9">
        <f t="shared" si="3"/>
        <v>0</v>
      </c>
      <c r="Z33" s="9">
        <f t="shared" si="3"/>
        <v>0</v>
      </c>
      <c r="AA33" s="9">
        <f t="shared" si="3"/>
        <v>0</v>
      </c>
      <c r="AB33" s="9">
        <f t="shared" si="3"/>
        <v>0</v>
      </c>
      <c r="AC33" s="9">
        <f t="shared" si="3"/>
        <v>0</v>
      </c>
      <c r="AD33" s="9">
        <f t="shared" si="3"/>
        <v>0</v>
      </c>
      <c r="AE33" s="9">
        <f t="shared" si="3"/>
        <v>0</v>
      </c>
      <c r="AF33" s="9">
        <f t="shared" si="3"/>
        <v>0</v>
      </c>
      <c r="AG33" s="9">
        <f t="shared" si="3"/>
        <v>0</v>
      </c>
      <c r="AH33" s="9">
        <f t="shared" si="3"/>
        <v>0</v>
      </c>
      <c r="AI33" s="9">
        <f t="shared" si="4"/>
        <v>0</v>
      </c>
      <c r="AJ33" s="9">
        <f t="shared" si="4"/>
        <v>0</v>
      </c>
      <c r="AK33" s="9">
        <f t="shared" si="4"/>
        <v>0</v>
      </c>
      <c r="AL33" s="9">
        <f t="shared" si="4"/>
        <v>0</v>
      </c>
      <c r="AM33" s="9">
        <f t="shared" si="4"/>
        <v>0</v>
      </c>
      <c r="AN33" s="9">
        <f t="shared" si="4"/>
        <v>0</v>
      </c>
      <c r="AO33" s="9">
        <f t="shared" si="4"/>
        <v>0</v>
      </c>
      <c r="AP33" s="9">
        <f t="shared" si="4"/>
        <v>0</v>
      </c>
      <c r="AQ33" s="9">
        <f t="shared" si="4"/>
        <v>0</v>
      </c>
      <c r="AR33" s="9">
        <f t="shared" si="4"/>
        <v>0</v>
      </c>
      <c r="AS33" s="9">
        <f t="shared" si="4"/>
        <v>0</v>
      </c>
    </row>
    <row r="34" spans="2:45" ht="19.899999999999999" customHeight="1" x14ac:dyDescent="0.15">
      <c r="B34" s="118"/>
      <c r="C34" s="118"/>
      <c r="D34" s="37" t="s">
        <v>181</v>
      </c>
      <c r="E34" s="77" t="s">
        <v>285</v>
      </c>
      <c r="F34" s="75"/>
      <c r="G34" s="75">
        <v>2</v>
      </c>
      <c r="H34" s="75"/>
      <c r="I34" s="75">
        <v>2</v>
      </c>
      <c r="J34" s="75"/>
      <c r="K34" s="75"/>
      <c r="L34" s="75"/>
      <c r="M34" s="75"/>
      <c r="N34" s="75"/>
      <c r="O34" s="75"/>
      <c r="P34" s="95"/>
      <c r="Q34" s="95"/>
      <c r="S34" s="67">
        <f>IF($Q34="",0,IF(INDEX(目標ごとの達成度!$O$95:$O$103,MATCH($Q34,目標ごとの達成度!$N$95:$N$103,0),1)&gt;0,1,0))*F34</f>
        <v>0</v>
      </c>
      <c r="T34" s="67">
        <f>IF($Q34="",0,IF(INDEX(目標ごとの達成度!$O$95:$O$103,MATCH($Q34,目標ごとの達成度!$N$95:$N$103,0),1)&gt;0,1,0))*G34</f>
        <v>0</v>
      </c>
      <c r="U34" s="67">
        <f>IF($Q34="",0,INDEX(目標ごとの達成度!$O$95:$O$103,MATCH($Q34,目標ごとの達成度!$N$95:$N$103,0),1))*(F34+G34)</f>
        <v>0</v>
      </c>
      <c r="V34" s="67">
        <f t="shared" si="2"/>
        <v>0</v>
      </c>
      <c r="W34" s="67">
        <f>IF(P34="",99,INDEX(目標ごとの達成度!$M$109:$M$119,MATCH(P34,目標ごとの達成度!$N$109:$N$119,0),1))</f>
        <v>99</v>
      </c>
      <c r="X34" s="9">
        <f t="shared" si="3"/>
        <v>0</v>
      </c>
      <c r="Y34" s="9">
        <f t="shared" si="3"/>
        <v>0</v>
      </c>
      <c r="Z34" s="9">
        <f t="shared" si="3"/>
        <v>0</v>
      </c>
      <c r="AA34" s="9">
        <f t="shared" si="3"/>
        <v>0</v>
      </c>
      <c r="AB34" s="9">
        <f t="shared" si="3"/>
        <v>0</v>
      </c>
      <c r="AC34" s="9">
        <f t="shared" si="3"/>
        <v>0</v>
      </c>
      <c r="AD34" s="9">
        <f t="shared" si="3"/>
        <v>0</v>
      </c>
      <c r="AE34" s="9">
        <f t="shared" si="3"/>
        <v>0</v>
      </c>
      <c r="AF34" s="9">
        <f t="shared" si="3"/>
        <v>0</v>
      </c>
      <c r="AG34" s="9">
        <f t="shared" si="3"/>
        <v>0</v>
      </c>
      <c r="AH34" s="9">
        <f t="shared" si="3"/>
        <v>0</v>
      </c>
      <c r="AI34" s="9">
        <f t="shared" si="4"/>
        <v>0</v>
      </c>
      <c r="AJ34" s="9">
        <f t="shared" si="4"/>
        <v>0</v>
      </c>
      <c r="AK34" s="9">
        <f t="shared" si="4"/>
        <v>0</v>
      </c>
      <c r="AL34" s="9">
        <f t="shared" si="4"/>
        <v>0</v>
      </c>
      <c r="AM34" s="9">
        <f t="shared" si="4"/>
        <v>0</v>
      </c>
      <c r="AN34" s="9">
        <f t="shared" si="4"/>
        <v>0</v>
      </c>
      <c r="AO34" s="9">
        <f t="shared" si="4"/>
        <v>0</v>
      </c>
      <c r="AP34" s="9">
        <f t="shared" si="4"/>
        <v>0</v>
      </c>
      <c r="AQ34" s="9">
        <f t="shared" si="4"/>
        <v>0</v>
      </c>
      <c r="AR34" s="9">
        <f t="shared" si="4"/>
        <v>0</v>
      </c>
      <c r="AS34" s="9">
        <f t="shared" si="4"/>
        <v>0</v>
      </c>
    </row>
    <row r="35" spans="2:45" ht="19.899999999999999" customHeight="1" x14ac:dyDescent="0.15">
      <c r="B35" s="116" t="s">
        <v>169</v>
      </c>
      <c r="C35" s="116"/>
      <c r="D35" s="37" t="s">
        <v>180</v>
      </c>
      <c r="E35" s="76" t="s">
        <v>286</v>
      </c>
      <c r="F35" s="75">
        <v>2</v>
      </c>
      <c r="G35" s="75"/>
      <c r="H35" s="75">
        <v>2</v>
      </c>
      <c r="I35" s="75"/>
      <c r="J35" s="75"/>
      <c r="K35" s="75"/>
      <c r="L35" s="75"/>
      <c r="M35" s="75"/>
      <c r="N35" s="75"/>
      <c r="O35" s="75"/>
      <c r="P35" s="95"/>
      <c r="Q35" s="95"/>
      <c r="S35" s="67">
        <f>IF($Q35="",0,IF(INDEX(目標ごとの達成度!$O$95:$O$103,MATCH($Q35,目標ごとの達成度!$N$95:$N$103,0),1)&gt;0,1,0))*F35</f>
        <v>0</v>
      </c>
      <c r="T35" s="67">
        <f>IF($Q35="",0,IF(INDEX(目標ごとの達成度!$O$95:$O$103,MATCH($Q35,目標ごとの達成度!$N$95:$N$103,0),1)&gt;0,1,0))*G35</f>
        <v>0</v>
      </c>
      <c r="U35" s="67">
        <f>IF($Q35="",0,INDEX(目標ごとの達成度!$O$95:$O$103,MATCH($Q35,目標ごとの達成度!$N$95:$N$103,0),1))*(F35+G35)</f>
        <v>0</v>
      </c>
      <c r="V35" s="67">
        <f t="shared" si="2"/>
        <v>0</v>
      </c>
      <c r="W35" s="67">
        <f>IF(P35="",99,INDEX(目標ごとの達成度!$M$109:$M$119,MATCH(P35,目標ごとの達成度!$N$109:$N$119,0),1))</f>
        <v>99</v>
      </c>
      <c r="X35" s="9">
        <f t="shared" si="3"/>
        <v>0</v>
      </c>
      <c r="Y35" s="9">
        <f t="shared" si="3"/>
        <v>0</v>
      </c>
      <c r="Z35" s="9">
        <f t="shared" si="3"/>
        <v>0</v>
      </c>
      <c r="AA35" s="9">
        <f t="shared" si="3"/>
        <v>0</v>
      </c>
      <c r="AB35" s="9">
        <f t="shared" si="3"/>
        <v>0</v>
      </c>
      <c r="AC35" s="9">
        <f t="shared" si="3"/>
        <v>0</v>
      </c>
      <c r="AD35" s="9">
        <f t="shared" si="3"/>
        <v>0</v>
      </c>
      <c r="AE35" s="9">
        <f t="shared" si="3"/>
        <v>0</v>
      </c>
      <c r="AF35" s="9">
        <f t="shared" si="3"/>
        <v>0</v>
      </c>
      <c r="AG35" s="9">
        <f t="shared" si="3"/>
        <v>0</v>
      </c>
      <c r="AH35" s="9">
        <f t="shared" si="3"/>
        <v>0</v>
      </c>
      <c r="AI35" s="9">
        <f t="shared" si="4"/>
        <v>0</v>
      </c>
      <c r="AJ35" s="9">
        <f t="shared" si="4"/>
        <v>0</v>
      </c>
      <c r="AK35" s="9">
        <f t="shared" si="4"/>
        <v>0</v>
      </c>
      <c r="AL35" s="9">
        <f t="shared" si="4"/>
        <v>0</v>
      </c>
      <c r="AM35" s="9">
        <f t="shared" si="4"/>
        <v>0</v>
      </c>
      <c r="AN35" s="9">
        <f t="shared" si="4"/>
        <v>0</v>
      </c>
      <c r="AO35" s="9">
        <f t="shared" si="4"/>
        <v>0</v>
      </c>
      <c r="AP35" s="9">
        <f t="shared" si="4"/>
        <v>0</v>
      </c>
      <c r="AQ35" s="9">
        <f t="shared" si="4"/>
        <v>0</v>
      </c>
      <c r="AR35" s="9">
        <f t="shared" si="4"/>
        <v>0</v>
      </c>
      <c r="AS35" s="9">
        <f t="shared" si="4"/>
        <v>0</v>
      </c>
    </row>
    <row r="36" spans="2:45" ht="19.899999999999999" customHeight="1" x14ac:dyDescent="0.15">
      <c r="B36" s="116"/>
      <c r="C36" s="116"/>
      <c r="D36" s="37" t="s">
        <v>180</v>
      </c>
      <c r="E36" s="76" t="s">
        <v>287</v>
      </c>
      <c r="F36" s="75">
        <v>2</v>
      </c>
      <c r="G36" s="75"/>
      <c r="H36" s="75"/>
      <c r="I36" s="75">
        <v>2</v>
      </c>
      <c r="J36" s="75"/>
      <c r="K36" s="75"/>
      <c r="L36" s="75"/>
      <c r="M36" s="75"/>
      <c r="N36" s="75"/>
      <c r="O36" s="75"/>
      <c r="P36" s="95"/>
      <c r="Q36" s="95"/>
      <c r="S36" s="67">
        <f>IF($Q36="",0,IF(INDEX(目標ごとの達成度!$O$95:$O$103,MATCH($Q36,目標ごとの達成度!$N$95:$N$103,0),1)&gt;0,1,0))*F36</f>
        <v>0</v>
      </c>
      <c r="T36" s="67">
        <f>IF($Q36="",0,IF(INDEX(目標ごとの達成度!$O$95:$O$103,MATCH($Q36,目標ごとの達成度!$N$95:$N$103,0),1)&gt;0,1,0))*G36</f>
        <v>0</v>
      </c>
      <c r="U36" s="67">
        <f>IF($Q36="",0,INDEX(目標ごとの達成度!$O$95:$O$103,MATCH($Q36,目標ごとの達成度!$N$95:$N$103,0),1))*(F36+G36)</f>
        <v>0</v>
      </c>
      <c r="V36" s="67">
        <f t="shared" si="2"/>
        <v>0</v>
      </c>
      <c r="W36" s="67">
        <f>IF(P36="",99,INDEX(目標ごとの達成度!$M$109:$M$119,MATCH(P36,目標ごとの達成度!$N$109:$N$119,0),1))</f>
        <v>99</v>
      </c>
      <c r="X36" s="9">
        <f t="shared" si="3"/>
        <v>0</v>
      </c>
      <c r="Y36" s="9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 t="shared" si="3"/>
        <v>0</v>
      </c>
      <c r="AH36" s="9">
        <f t="shared" si="3"/>
        <v>0</v>
      </c>
      <c r="AI36" s="9">
        <f t="shared" si="4"/>
        <v>0</v>
      </c>
      <c r="AJ36" s="9">
        <f t="shared" si="4"/>
        <v>0</v>
      </c>
      <c r="AK36" s="9">
        <f t="shared" si="4"/>
        <v>0</v>
      </c>
      <c r="AL36" s="9">
        <f t="shared" si="4"/>
        <v>0</v>
      </c>
      <c r="AM36" s="9">
        <f t="shared" si="4"/>
        <v>0</v>
      </c>
      <c r="AN36" s="9">
        <f t="shared" si="4"/>
        <v>0</v>
      </c>
      <c r="AO36" s="9">
        <f t="shared" si="4"/>
        <v>0</v>
      </c>
      <c r="AP36" s="9">
        <f t="shared" si="4"/>
        <v>0</v>
      </c>
      <c r="AQ36" s="9">
        <f t="shared" si="4"/>
        <v>0</v>
      </c>
      <c r="AR36" s="9">
        <f t="shared" si="4"/>
        <v>0</v>
      </c>
      <c r="AS36" s="9">
        <f t="shared" si="4"/>
        <v>0</v>
      </c>
    </row>
    <row r="37" spans="2:45" ht="19.899999999999999" customHeight="1" x14ac:dyDescent="0.15">
      <c r="B37" s="116"/>
      <c r="C37" s="116"/>
      <c r="D37" s="37" t="s">
        <v>180</v>
      </c>
      <c r="E37" s="76" t="s">
        <v>288</v>
      </c>
      <c r="F37" s="75">
        <v>3</v>
      </c>
      <c r="G37" s="75"/>
      <c r="H37" s="75">
        <v>3</v>
      </c>
      <c r="I37" s="75"/>
      <c r="J37" s="75"/>
      <c r="K37" s="75"/>
      <c r="L37" s="75"/>
      <c r="M37" s="75"/>
      <c r="N37" s="75"/>
      <c r="O37" s="75"/>
      <c r="P37" s="95"/>
      <c r="Q37" s="95"/>
      <c r="S37" s="67">
        <f>IF($Q37="",0,IF(INDEX(目標ごとの達成度!$O$95:$O$103,MATCH($Q37,目標ごとの達成度!$N$95:$N$103,0),1)&gt;0,1,0))*F37</f>
        <v>0</v>
      </c>
      <c r="T37" s="67">
        <f>IF($Q37="",0,IF(INDEX(目標ごとの達成度!$O$95:$O$103,MATCH($Q37,目標ごとの達成度!$N$95:$N$103,0),1)&gt;0,1,0))*G37</f>
        <v>0</v>
      </c>
      <c r="U37" s="67">
        <f>IF($Q37="",0,INDEX(目標ごとの達成度!$O$95:$O$103,MATCH($Q37,目標ごとの達成度!$N$95:$N$103,0),1))*(F37+G37)</f>
        <v>0</v>
      </c>
      <c r="V37" s="67">
        <f t="shared" si="2"/>
        <v>0</v>
      </c>
      <c r="W37" s="67">
        <f>IF(P37="",99,INDEX(目標ごとの達成度!$M$109:$M$119,MATCH(P37,目標ごとの達成度!$N$109:$N$119,0),1))</f>
        <v>99</v>
      </c>
      <c r="X37" s="9">
        <f t="shared" si="3"/>
        <v>0</v>
      </c>
      <c r="Y37" s="9">
        <f t="shared" si="3"/>
        <v>0</v>
      </c>
      <c r="Z37" s="9">
        <f t="shared" si="3"/>
        <v>0</v>
      </c>
      <c r="AA37" s="9">
        <f t="shared" si="3"/>
        <v>0</v>
      </c>
      <c r="AB37" s="9">
        <f t="shared" si="3"/>
        <v>0</v>
      </c>
      <c r="AC37" s="9">
        <f t="shared" si="3"/>
        <v>0</v>
      </c>
      <c r="AD37" s="9">
        <f t="shared" si="3"/>
        <v>0</v>
      </c>
      <c r="AE37" s="9">
        <f t="shared" si="3"/>
        <v>0</v>
      </c>
      <c r="AF37" s="9">
        <f t="shared" si="3"/>
        <v>0</v>
      </c>
      <c r="AG37" s="9">
        <f t="shared" si="3"/>
        <v>0</v>
      </c>
      <c r="AH37" s="9">
        <f t="shared" si="3"/>
        <v>0</v>
      </c>
      <c r="AI37" s="9">
        <f t="shared" si="4"/>
        <v>0</v>
      </c>
      <c r="AJ37" s="9">
        <f t="shared" si="4"/>
        <v>0</v>
      </c>
      <c r="AK37" s="9">
        <f t="shared" si="4"/>
        <v>0</v>
      </c>
      <c r="AL37" s="9">
        <f t="shared" si="4"/>
        <v>0</v>
      </c>
      <c r="AM37" s="9">
        <f t="shared" si="4"/>
        <v>0</v>
      </c>
      <c r="AN37" s="9">
        <f t="shared" si="4"/>
        <v>0</v>
      </c>
      <c r="AO37" s="9">
        <f t="shared" si="4"/>
        <v>0</v>
      </c>
      <c r="AP37" s="9">
        <f t="shared" si="4"/>
        <v>0</v>
      </c>
      <c r="AQ37" s="9">
        <f t="shared" si="4"/>
        <v>0</v>
      </c>
      <c r="AR37" s="9">
        <f t="shared" si="4"/>
        <v>0</v>
      </c>
      <c r="AS37" s="9">
        <f t="shared" si="4"/>
        <v>0</v>
      </c>
    </row>
    <row r="38" spans="2:45" ht="19.899999999999999" customHeight="1" x14ac:dyDescent="0.15">
      <c r="B38" s="116"/>
      <c r="C38" s="116"/>
      <c r="D38" s="37" t="s">
        <v>180</v>
      </c>
      <c r="E38" s="76" t="s">
        <v>289</v>
      </c>
      <c r="F38" s="75"/>
      <c r="G38" s="75">
        <v>3</v>
      </c>
      <c r="H38" s="75"/>
      <c r="I38" s="75">
        <v>3</v>
      </c>
      <c r="J38" s="75"/>
      <c r="K38" s="75"/>
      <c r="L38" s="75"/>
      <c r="M38" s="75"/>
      <c r="N38" s="75"/>
      <c r="O38" s="75"/>
      <c r="P38" s="95"/>
      <c r="Q38" s="95"/>
      <c r="S38" s="67">
        <f>IF($Q38="",0,IF(INDEX(目標ごとの達成度!$O$95:$O$103,MATCH($Q38,目標ごとの達成度!$N$95:$N$103,0),1)&gt;0,1,0))*F38</f>
        <v>0</v>
      </c>
      <c r="T38" s="67">
        <f>IF($Q38="",0,IF(INDEX(目標ごとの達成度!$O$95:$O$103,MATCH($Q38,目標ごとの達成度!$N$95:$N$103,0),1)&gt;0,1,0))*G38</f>
        <v>0</v>
      </c>
      <c r="U38" s="67">
        <f>IF($Q38="",0,INDEX(目標ごとの達成度!$O$95:$O$103,MATCH($Q38,目標ごとの達成度!$N$95:$N$103,0),1))*(F38+G38)</f>
        <v>0</v>
      </c>
      <c r="V38" s="67">
        <f t="shared" si="2"/>
        <v>0</v>
      </c>
      <c r="W38" s="67">
        <f>IF(P38="",99,INDEX(目標ごとの達成度!$M$109:$M$119,MATCH(P38,目標ごとの達成度!$N$109:$N$119,0),1))</f>
        <v>99</v>
      </c>
      <c r="X38" s="9">
        <f t="shared" si="3"/>
        <v>0</v>
      </c>
      <c r="Y38" s="9">
        <f t="shared" si="3"/>
        <v>0</v>
      </c>
      <c r="Z38" s="9">
        <f t="shared" si="3"/>
        <v>0</v>
      </c>
      <c r="AA38" s="9">
        <f t="shared" si="3"/>
        <v>0</v>
      </c>
      <c r="AB38" s="9">
        <f t="shared" si="3"/>
        <v>0</v>
      </c>
      <c r="AC38" s="9">
        <f t="shared" si="3"/>
        <v>0</v>
      </c>
      <c r="AD38" s="9">
        <f t="shared" si="3"/>
        <v>0</v>
      </c>
      <c r="AE38" s="9">
        <f t="shared" si="3"/>
        <v>0</v>
      </c>
      <c r="AF38" s="9">
        <f t="shared" si="3"/>
        <v>0</v>
      </c>
      <c r="AG38" s="9">
        <f t="shared" si="3"/>
        <v>0</v>
      </c>
      <c r="AH38" s="9">
        <f t="shared" si="3"/>
        <v>0</v>
      </c>
      <c r="AI38" s="9">
        <f t="shared" si="4"/>
        <v>0</v>
      </c>
      <c r="AJ38" s="9">
        <f t="shared" si="4"/>
        <v>0</v>
      </c>
      <c r="AK38" s="9">
        <f t="shared" si="4"/>
        <v>0</v>
      </c>
      <c r="AL38" s="9">
        <f t="shared" si="4"/>
        <v>0</v>
      </c>
      <c r="AM38" s="9">
        <f t="shared" si="4"/>
        <v>0</v>
      </c>
      <c r="AN38" s="9">
        <f t="shared" si="4"/>
        <v>0</v>
      </c>
      <c r="AO38" s="9">
        <f t="shared" si="4"/>
        <v>0</v>
      </c>
      <c r="AP38" s="9">
        <f t="shared" si="4"/>
        <v>0</v>
      </c>
      <c r="AQ38" s="9">
        <f t="shared" si="4"/>
        <v>0</v>
      </c>
      <c r="AR38" s="9">
        <f t="shared" si="4"/>
        <v>0</v>
      </c>
      <c r="AS38" s="9">
        <f t="shared" si="4"/>
        <v>0</v>
      </c>
    </row>
    <row r="39" spans="2:45" ht="19.899999999999999" customHeight="1" x14ac:dyDescent="0.15">
      <c r="B39" s="116"/>
      <c r="C39" s="116"/>
      <c r="D39" s="37" t="s">
        <v>180</v>
      </c>
      <c r="E39" s="76" t="s">
        <v>290</v>
      </c>
      <c r="F39" s="75">
        <v>2</v>
      </c>
      <c r="G39" s="75"/>
      <c r="H39" s="75">
        <v>2</v>
      </c>
      <c r="I39" s="75"/>
      <c r="J39" s="75"/>
      <c r="K39" s="75"/>
      <c r="L39" s="75"/>
      <c r="M39" s="75"/>
      <c r="N39" s="75"/>
      <c r="O39" s="75"/>
      <c r="P39" s="95"/>
      <c r="Q39" s="93"/>
      <c r="S39" s="67">
        <f>IF($Q39="",0,IF(INDEX(目標ごとの達成度!$O$95:$O$103,MATCH($Q39,目標ごとの達成度!$N$95:$N$103,0),1)&gt;0,1,0))*F39</f>
        <v>0</v>
      </c>
      <c r="T39" s="67">
        <f>IF($Q39="",0,IF(INDEX(目標ごとの達成度!$O$95:$O$103,MATCH($Q39,目標ごとの達成度!$N$95:$N$103,0),1)&gt;0,1,0))*G39</f>
        <v>0</v>
      </c>
      <c r="U39" s="67">
        <f>IF($Q39="",0,INDEX(目標ごとの達成度!$O$95:$O$103,MATCH($Q39,目標ごとの達成度!$N$95:$N$103,0),1))*(F39+G39)</f>
        <v>0</v>
      </c>
      <c r="V39" s="67">
        <f t="shared" si="2"/>
        <v>0</v>
      </c>
      <c r="W39" s="67">
        <f>IF(P39="",99,INDEX(目標ごとの達成度!$M$109:$M$119,MATCH(P39,目標ごとの達成度!$N$109:$N$119,0),1))</f>
        <v>99</v>
      </c>
      <c r="X39" s="9">
        <f t="shared" ref="X39:AH62" si="5">IF($W39=X$5,$S39+$T39,0)</f>
        <v>0</v>
      </c>
      <c r="Y39" s="9">
        <f t="shared" si="5"/>
        <v>0</v>
      </c>
      <c r="Z39" s="9">
        <f t="shared" si="5"/>
        <v>0</v>
      </c>
      <c r="AA39" s="9">
        <f t="shared" si="5"/>
        <v>0</v>
      </c>
      <c r="AB39" s="9">
        <f t="shared" si="5"/>
        <v>0</v>
      </c>
      <c r="AC39" s="9">
        <f t="shared" si="5"/>
        <v>0</v>
      </c>
      <c r="AD39" s="9">
        <f t="shared" si="5"/>
        <v>0</v>
      </c>
      <c r="AE39" s="9">
        <f t="shared" si="5"/>
        <v>0</v>
      </c>
      <c r="AF39" s="9">
        <f t="shared" si="5"/>
        <v>0</v>
      </c>
      <c r="AG39" s="9">
        <f t="shared" si="5"/>
        <v>0</v>
      </c>
      <c r="AH39" s="9">
        <f t="shared" si="5"/>
        <v>0</v>
      </c>
      <c r="AI39" s="9">
        <f t="shared" ref="AI39:AS62" si="6">IF($W39=AI$5,$V39,0)</f>
        <v>0</v>
      </c>
      <c r="AJ39" s="9">
        <f t="shared" si="6"/>
        <v>0</v>
      </c>
      <c r="AK39" s="9">
        <f t="shared" si="6"/>
        <v>0</v>
      </c>
      <c r="AL39" s="9">
        <f t="shared" si="6"/>
        <v>0</v>
      </c>
      <c r="AM39" s="9">
        <f t="shared" si="6"/>
        <v>0</v>
      </c>
      <c r="AN39" s="9">
        <f t="shared" si="6"/>
        <v>0</v>
      </c>
      <c r="AO39" s="9">
        <f t="shared" si="6"/>
        <v>0</v>
      </c>
      <c r="AP39" s="9">
        <f t="shared" si="6"/>
        <v>0</v>
      </c>
      <c r="AQ39" s="9">
        <f t="shared" si="6"/>
        <v>0</v>
      </c>
      <c r="AR39" s="9">
        <f t="shared" si="6"/>
        <v>0</v>
      </c>
      <c r="AS39" s="9">
        <f t="shared" si="6"/>
        <v>0</v>
      </c>
    </row>
    <row r="40" spans="2:45" ht="19.899999999999999" customHeight="1" x14ac:dyDescent="0.15">
      <c r="B40" s="116"/>
      <c r="C40" s="116"/>
      <c r="D40" s="37" t="s">
        <v>180</v>
      </c>
      <c r="E40" s="76" t="s">
        <v>291</v>
      </c>
      <c r="F40" s="75"/>
      <c r="G40" s="75">
        <v>1</v>
      </c>
      <c r="H40" s="75">
        <v>2</v>
      </c>
      <c r="I40" s="75"/>
      <c r="J40" s="75"/>
      <c r="K40" s="75"/>
      <c r="L40" s="75"/>
      <c r="M40" s="75"/>
      <c r="N40" s="75"/>
      <c r="O40" s="75"/>
      <c r="P40" s="95"/>
      <c r="Q40" s="95"/>
      <c r="S40" s="67">
        <f>IF($Q40="",0,IF(INDEX(目標ごとの達成度!$O$95:$O$103,MATCH($Q40,目標ごとの達成度!$N$95:$N$103,0),1)&gt;0,1,0))*F40</f>
        <v>0</v>
      </c>
      <c r="T40" s="67">
        <f>IF($Q40="",0,IF(INDEX(目標ごとの達成度!$O$95:$O$103,MATCH($Q40,目標ごとの達成度!$N$95:$N$103,0),1)&gt;0,1,0))*G40</f>
        <v>0</v>
      </c>
      <c r="U40" s="67">
        <f>IF($Q40="",0,INDEX(目標ごとの達成度!$O$95:$O$103,MATCH($Q40,目標ごとの達成度!$N$95:$N$103,0),1))*(F40+G40)</f>
        <v>0</v>
      </c>
      <c r="V40" s="67">
        <f t="shared" si="2"/>
        <v>0</v>
      </c>
      <c r="W40" s="67">
        <f>IF(P40="",99,INDEX(目標ごとの達成度!$M$109:$M$119,MATCH(P40,目標ごとの達成度!$N$109:$N$119,0),1))</f>
        <v>99</v>
      </c>
      <c r="X40" s="9">
        <f t="shared" si="5"/>
        <v>0</v>
      </c>
      <c r="Y40" s="9">
        <f t="shared" si="5"/>
        <v>0</v>
      </c>
      <c r="Z40" s="9">
        <f t="shared" si="5"/>
        <v>0</v>
      </c>
      <c r="AA40" s="9">
        <f t="shared" si="5"/>
        <v>0</v>
      </c>
      <c r="AB40" s="9">
        <f t="shared" si="5"/>
        <v>0</v>
      </c>
      <c r="AC40" s="9">
        <f t="shared" si="5"/>
        <v>0</v>
      </c>
      <c r="AD40" s="9">
        <f t="shared" si="5"/>
        <v>0</v>
      </c>
      <c r="AE40" s="9">
        <f t="shared" si="5"/>
        <v>0</v>
      </c>
      <c r="AF40" s="9">
        <f t="shared" si="5"/>
        <v>0</v>
      </c>
      <c r="AG40" s="9">
        <f t="shared" si="5"/>
        <v>0</v>
      </c>
      <c r="AH40" s="9">
        <f t="shared" si="5"/>
        <v>0</v>
      </c>
      <c r="AI40" s="9">
        <f t="shared" si="6"/>
        <v>0</v>
      </c>
      <c r="AJ40" s="9">
        <f t="shared" si="6"/>
        <v>0</v>
      </c>
      <c r="AK40" s="9">
        <f t="shared" si="6"/>
        <v>0</v>
      </c>
      <c r="AL40" s="9">
        <f t="shared" si="6"/>
        <v>0</v>
      </c>
      <c r="AM40" s="9">
        <f t="shared" si="6"/>
        <v>0</v>
      </c>
      <c r="AN40" s="9">
        <f t="shared" si="6"/>
        <v>0</v>
      </c>
      <c r="AO40" s="9">
        <f t="shared" si="6"/>
        <v>0</v>
      </c>
      <c r="AP40" s="9">
        <f t="shared" si="6"/>
        <v>0</v>
      </c>
      <c r="AQ40" s="9">
        <f t="shared" si="6"/>
        <v>0</v>
      </c>
      <c r="AR40" s="9">
        <f t="shared" si="6"/>
        <v>0</v>
      </c>
      <c r="AS40" s="9">
        <f t="shared" si="6"/>
        <v>0</v>
      </c>
    </row>
    <row r="41" spans="2:45" ht="19.899999999999999" customHeight="1" x14ac:dyDescent="0.15">
      <c r="B41" s="116"/>
      <c r="C41" s="116"/>
      <c r="D41" s="37" t="s">
        <v>181</v>
      </c>
      <c r="E41" s="76" t="s">
        <v>292</v>
      </c>
      <c r="F41" s="75"/>
      <c r="G41" s="75">
        <v>2</v>
      </c>
      <c r="H41" s="75"/>
      <c r="I41" s="75">
        <v>2</v>
      </c>
      <c r="J41" s="75"/>
      <c r="K41" s="75"/>
      <c r="L41" s="75"/>
      <c r="M41" s="75"/>
      <c r="N41" s="75"/>
      <c r="O41" s="75"/>
      <c r="P41" s="95"/>
      <c r="Q41" s="93"/>
      <c r="S41" s="67">
        <f>IF($Q41="",0,IF(INDEX(目標ごとの達成度!$O$95:$O$103,MATCH($Q41,目標ごとの達成度!$N$95:$N$103,0),1)&gt;0,1,0))*F41</f>
        <v>0</v>
      </c>
      <c r="T41" s="67">
        <f>IF($Q41="",0,IF(INDEX(目標ごとの達成度!$O$95:$O$103,MATCH($Q41,目標ごとの達成度!$N$95:$N$103,0),1)&gt;0,1,0))*G41</f>
        <v>0</v>
      </c>
      <c r="U41" s="67">
        <f>IF($Q41="",0,INDEX(目標ごとの達成度!$O$95:$O$103,MATCH($Q41,目標ごとの達成度!$N$95:$N$103,0),1))*(F41+G41)</f>
        <v>0</v>
      </c>
      <c r="V41" s="67">
        <f t="shared" si="2"/>
        <v>0</v>
      </c>
      <c r="W41" s="67">
        <f>IF(P41="",99,INDEX(目標ごとの達成度!$M$109:$M$119,MATCH(P41,目標ごとの達成度!$N$109:$N$119,0),1))</f>
        <v>99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9">
        <f t="shared" si="5"/>
        <v>0</v>
      </c>
      <c r="AC41" s="9">
        <f t="shared" si="5"/>
        <v>0</v>
      </c>
      <c r="AD41" s="9">
        <f t="shared" si="5"/>
        <v>0</v>
      </c>
      <c r="AE41" s="9">
        <f t="shared" si="5"/>
        <v>0</v>
      </c>
      <c r="AF41" s="9">
        <f t="shared" si="5"/>
        <v>0</v>
      </c>
      <c r="AG41" s="9">
        <f t="shared" si="5"/>
        <v>0</v>
      </c>
      <c r="AH41" s="9">
        <f t="shared" si="5"/>
        <v>0</v>
      </c>
      <c r="AI41" s="9">
        <f t="shared" si="6"/>
        <v>0</v>
      </c>
      <c r="AJ41" s="9">
        <f t="shared" si="6"/>
        <v>0</v>
      </c>
      <c r="AK41" s="9">
        <f t="shared" si="6"/>
        <v>0</v>
      </c>
      <c r="AL41" s="9">
        <f t="shared" si="6"/>
        <v>0</v>
      </c>
      <c r="AM41" s="9">
        <f t="shared" si="6"/>
        <v>0</v>
      </c>
      <c r="AN41" s="9">
        <f t="shared" si="6"/>
        <v>0</v>
      </c>
      <c r="AO41" s="9">
        <f t="shared" si="6"/>
        <v>0</v>
      </c>
      <c r="AP41" s="9">
        <f t="shared" si="6"/>
        <v>0</v>
      </c>
      <c r="AQ41" s="9">
        <f t="shared" si="6"/>
        <v>0</v>
      </c>
      <c r="AR41" s="9">
        <f t="shared" si="6"/>
        <v>0</v>
      </c>
      <c r="AS41" s="9">
        <f t="shared" si="6"/>
        <v>0</v>
      </c>
    </row>
    <row r="42" spans="2:45" ht="19.899999999999999" customHeight="1" x14ac:dyDescent="0.15">
      <c r="B42" s="116"/>
      <c r="C42" s="116"/>
      <c r="D42" s="37" t="s">
        <v>181</v>
      </c>
      <c r="E42" s="76" t="s">
        <v>293</v>
      </c>
      <c r="F42" s="75"/>
      <c r="G42" s="75">
        <v>2</v>
      </c>
      <c r="H42" s="75"/>
      <c r="I42" s="75">
        <v>4</v>
      </c>
      <c r="J42" s="75"/>
      <c r="K42" s="75"/>
      <c r="L42" s="75"/>
      <c r="M42" s="75"/>
      <c r="N42" s="75"/>
      <c r="O42" s="75"/>
      <c r="P42" s="95"/>
      <c r="Q42" s="95"/>
      <c r="S42" s="67">
        <f>IF($Q42="",0,IF(INDEX(目標ごとの達成度!$O$95:$O$103,MATCH($Q42,目標ごとの達成度!$N$95:$N$103,0),1)&gt;0,1,0))*F42</f>
        <v>0</v>
      </c>
      <c r="T42" s="67">
        <f>IF($Q42="",0,IF(INDEX(目標ごとの達成度!$O$95:$O$103,MATCH($Q42,目標ごとの達成度!$N$95:$N$103,0),1)&gt;0,1,0))*G42</f>
        <v>0</v>
      </c>
      <c r="U42" s="67">
        <f>IF($Q42="",0,INDEX(目標ごとの達成度!$O$95:$O$103,MATCH($Q42,目標ごとの達成度!$N$95:$N$103,0),1))*(F42+G42)</f>
        <v>0</v>
      </c>
      <c r="V42" s="67">
        <f t="shared" si="2"/>
        <v>0</v>
      </c>
      <c r="W42" s="67">
        <f>IF(P42="",99,INDEX(目標ごとの達成度!$M$109:$M$119,MATCH(P42,目標ごとの達成度!$N$109:$N$119,0),1))</f>
        <v>99</v>
      </c>
      <c r="X42" s="9">
        <f t="shared" si="5"/>
        <v>0</v>
      </c>
      <c r="Y42" s="9">
        <f t="shared" si="5"/>
        <v>0</v>
      </c>
      <c r="Z42" s="9">
        <f t="shared" si="5"/>
        <v>0</v>
      </c>
      <c r="AA42" s="9">
        <f t="shared" si="5"/>
        <v>0</v>
      </c>
      <c r="AB42" s="9">
        <f t="shared" si="5"/>
        <v>0</v>
      </c>
      <c r="AC42" s="9">
        <f t="shared" si="5"/>
        <v>0</v>
      </c>
      <c r="AD42" s="9">
        <f t="shared" si="5"/>
        <v>0</v>
      </c>
      <c r="AE42" s="9">
        <f t="shared" si="5"/>
        <v>0</v>
      </c>
      <c r="AF42" s="9">
        <f t="shared" si="5"/>
        <v>0</v>
      </c>
      <c r="AG42" s="9">
        <f t="shared" si="5"/>
        <v>0</v>
      </c>
      <c r="AH42" s="9">
        <f t="shared" si="5"/>
        <v>0</v>
      </c>
      <c r="AI42" s="9">
        <f t="shared" si="6"/>
        <v>0</v>
      </c>
      <c r="AJ42" s="9">
        <f t="shared" si="6"/>
        <v>0</v>
      </c>
      <c r="AK42" s="9">
        <f t="shared" si="6"/>
        <v>0</v>
      </c>
      <c r="AL42" s="9">
        <f t="shared" si="6"/>
        <v>0</v>
      </c>
      <c r="AM42" s="9">
        <f t="shared" si="6"/>
        <v>0</v>
      </c>
      <c r="AN42" s="9">
        <f t="shared" si="6"/>
        <v>0</v>
      </c>
      <c r="AO42" s="9">
        <f t="shared" si="6"/>
        <v>0</v>
      </c>
      <c r="AP42" s="9">
        <f t="shared" si="6"/>
        <v>0</v>
      </c>
      <c r="AQ42" s="9">
        <f t="shared" si="6"/>
        <v>0</v>
      </c>
      <c r="AR42" s="9">
        <f t="shared" si="6"/>
        <v>0</v>
      </c>
      <c r="AS42" s="9">
        <f t="shared" si="6"/>
        <v>0</v>
      </c>
    </row>
    <row r="43" spans="2:45" ht="19.899999999999999" customHeight="1" x14ac:dyDescent="0.15">
      <c r="B43" s="116"/>
      <c r="C43" s="116"/>
      <c r="D43" s="37" t="s">
        <v>181</v>
      </c>
      <c r="E43" s="76" t="s">
        <v>294</v>
      </c>
      <c r="F43" s="75"/>
      <c r="G43" s="75">
        <v>2</v>
      </c>
      <c r="H43" s="75"/>
      <c r="I43" s="75">
        <v>2</v>
      </c>
      <c r="J43" s="75"/>
      <c r="K43" s="75"/>
      <c r="L43" s="75"/>
      <c r="M43" s="75"/>
      <c r="N43" s="75"/>
      <c r="O43" s="75"/>
      <c r="P43" s="95"/>
      <c r="Q43" s="93"/>
      <c r="S43" s="67">
        <f>IF($Q43="",0,IF(INDEX(目標ごとの達成度!$O$95:$O$103,MATCH($Q43,目標ごとの達成度!$N$95:$N$103,0),1)&gt;0,1,0))*F43</f>
        <v>0</v>
      </c>
      <c r="T43" s="67">
        <f>IF($Q43="",0,IF(INDEX(目標ごとの達成度!$O$95:$O$103,MATCH($Q43,目標ごとの達成度!$N$95:$N$103,0),1)&gt;0,1,0))*G43</f>
        <v>0</v>
      </c>
      <c r="U43" s="67">
        <f>IF($Q43="",0,INDEX(目標ごとの達成度!$O$95:$O$103,MATCH($Q43,目標ごとの達成度!$N$95:$N$103,0),1))*(F43+G43)</f>
        <v>0</v>
      </c>
      <c r="V43" s="67">
        <f t="shared" si="2"/>
        <v>0</v>
      </c>
      <c r="W43" s="67">
        <f>IF(P43="",99,INDEX(目標ごとの達成度!$M$109:$M$119,MATCH(P43,目標ごとの達成度!$N$109:$N$119,0),1))</f>
        <v>99</v>
      </c>
      <c r="X43" s="9">
        <f t="shared" si="5"/>
        <v>0</v>
      </c>
      <c r="Y43" s="9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9">
        <f t="shared" si="5"/>
        <v>0</v>
      </c>
      <c r="AF43" s="9">
        <f t="shared" si="5"/>
        <v>0</v>
      </c>
      <c r="AG43" s="9">
        <f t="shared" si="5"/>
        <v>0</v>
      </c>
      <c r="AH43" s="9">
        <f t="shared" si="5"/>
        <v>0</v>
      </c>
      <c r="AI43" s="9">
        <f t="shared" si="6"/>
        <v>0</v>
      </c>
      <c r="AJ43" s="9">
        <f t="shared" si="6"/>
        <v>0</v>
      </c>
      <c r="AK43" s="9">
        <f t="shared" si="6"/>
        <v>0</v>
      </c>
      <c r="AL43" s="9">
        <f t="shared" si="6"/>
        <v>0</v>
      </c>
      <c r="AM43" s="9">
        <f t="shared" si="6"/>
        <v>0</v>
      </c>
      <c r="AN43" s="9">
        <f t="shared" si="6"/>
        <v>0</v>
      </c>
      <c r="AO43" s="9">
        <f t="shared" si="6"/>
        <v>0</v>
      </c>
      <c r="AP43" s="9">
        <f t="shared" si="6"/>
        <v>0</v>
      </c>
      <c r="AQ43" s="9">
        <f t="shared" si="6"/>
        <v>0</v>
      </c>
      <c r="AR43" s="9">
        <f t="shared" si="6"/>
        <v>0</v>
      </c>
      <c r="AS43" s="9">
        <f t="shared" si="6"/>
        <v>0</v>
      </c>
    </row>
    <row r="44" spans="2:45" ht="19.899999999999999" customHeight="1" x14ac:dyDescent="0.15">
      <c r="B44" s="116"/>
      <c r="C44" s="116"/>
      <c r="D44" s="37" t="s">
        <v>181</v>
      </c>
      <c r="E44" s="76" t="s">
        <v>295</v>
      </c>
      <c r="F44" s="75"/>
      <c r="G44" s="75">
        <v>2</v>
      </c>
      <c r="H44" s="75">
        <v>2</v>
      </c>
      <c r="I44" s="75"/>
      <c r="J44" s="75"/>
      <c r="K44" s="75"/>
      <c r="L44" s="75"/>
      <c r="M44" s="75"/>
      <c r="N44" s="75"/>
      <c r="O44" s="75"/>
      <c r="P44" s="95"/>
      <c r="Q44" s="93"/>
      <c r="S44" s="67">
        <f>IF($Q44="",0,IF(INDEX(目標ごとの達成度!$O$95:$O$103,MATCH($Q44,目標ごとの達成度!$N$95:$N$103,0),1)&gt;0,1,0))*F44</f>
        <v>0</v>
      </c>
      <c r="T44" s="67">
        <f>IF($Q44="",0,IF(INDEX(目標ごとの達成度!$O$95:$O$103,MATCH($Q44,目標ごとの達成度!$N$95:$N$103,0),1)&gt;0,1,0))*G44</f>
        <v>0</v>
      </c>
      <c r="U44" s="67">
        <f>IF($Q44="",0,INDEX(目標ごとの達成度!$O$95:$O$103,MATCH($Q44,目標ごとの達成度!$N$95:$N$103,0),1))*(F44+G44)</f>
        <v>0</v>
      </c>
      <c r="V44" s="67">
        <f t="shared" si="2"/>
        <v>0</v>
      </c>
      <c r="W44" s="67">
        <f>IF(P44="",99,INDEX(目標ごとの達成度!$M$109:$M$119,MATCH(P44,目標ごとの達成度!$N$109:$N$119,0),1))</f>
        <v>99</v>
      </c>
      <c r="X44" s="9">
        <f t="shared" si="5"/>
        <v>0</v>
      </c>
      <c r="Y44" s="9">
        <f t="shared" si="5"/>
        <v>0</v>
      </c>
      <c r="Z44" s="9">
        <f t="shared" si="5"/>
        <v>0</v>
      </c>
      <c r="AA44" s="9">
        <f t="shared" si="5"/>
        <v>0</v>
      </c>
      <c r="AB44" s="9">
        <f t="shared" si="5"/>
        <v>0</v>
      </c>
      <c r="AC44" s="9">
        <f t="shared" si="5"/>
        <v>0</v>
      </c>
      <c r="AD44" s="9">
        <f t="shared" si="5"/>
        <v>0</v>
      </c>
      <c r="AE44" s="9">
        <f t="shared" si="5"/>
        <v>0</v>
      </c>
      <c r="AF44" s="9">
        <f t="shared" si="5"/>
        <v>0</v>
      </c>
      <c r="AG44" s="9">
        <f t="shared" si="5"/>
        <v>0</v>
      </c>
      <c r="AH44" s="9">
        <f t="shared" si="5"/>
        <v>0</v>
      </c>
      <c r="AI44" s="9">
        <f t="shared" si="6"/>
        <v>0</v>
      </c>
      <c r="AJ44" s="9">
        <f t="shared" si="6"/>
        <v>0</v>
      </c>
      <c r="AK44" s="9">
        <f t="shared" si="6"/>
        <v>0</v>
      </c>
      <c r="AL44" s="9">
        <f t="shared" si="6"/>
        <v>0</v>
      </c>
      <c r="AM44" s="9">
        <f t="shared" si="6"/>
        <v>0</v>
      </c>
      <c r="AN44" s="9">
        <f t="shared" si="6"/>
        <v>0</v>
      </c>
      <c r="AO44" s="9">
        <f t="shared" si="6"/>
        <v>0</v>
      </c>
      <c r="AP44" s="9">
        <f t="shared" si="6"/>
        <v>0</v>
      </c>
      <c r="AQ44" s="9">
        <f t="shared" si="6"/>
        <v>0</v>
      </c>
      <c r="AR44" s="9">
        <f t="shared" si="6"/>
        <v>0</v>
      </c>
      <c r="AS44" s="9">
        <f t="shared" si="6"/>
        <v>0</v>
      </c>
    </row>
    <row r="45" spans="2:45" ht="19.899999999999999" customHeight="1" x14ac:dyDescent="0.15">
      <c r="B45" s="116"/>
      <c r="C45" s="116"/>
      <c r="D45" s="37" t="s">
        <v>181</v>
      </c>
      <c r="E45" s="76" t="s">
        <v>296</v>
      </c>
      <c r="F45" s="75"/>
      <c r="G45" s="75">
        <v>2</v>
      </c>
      <c r="H45" s="75"/>
      <c r="I45" s="75"/>
      <c r="J45" s="75">
        <v>2</v>
      </c>
      <c r="K45" s="75"/>
      <c r="L45" s="75"/>
      <c r="M45" s="75"/>
      <c r="N45" s="75"/>
      <c r="O45" s="75"/>
      <c r="P45" s="95"/>
      <c r="Q45" s="95"/>
      <c r="S45" s="67">
        <f>IF($Q45="",0,IF(INDEX(目標ごとの達成度!$O$95:$O$103,MATCH($Q45,目標ごとの達成度!$N$95:$N$103,0),1)&gt;0,1,0))*F45</f>
        <v>0</v>
      </c>
      <c r="T45" s="67">
        <f>IF($Q45="",0,IF(INDEX(目標ごとの達成度!$O$95:$O$103,MATCH($Q45,目標ごとの達成度!$N$95:$N$103,0),1)&gt;0,1,0))*G45</f>
        <v>0</v>
      </c>
      <c r="U45" s="67">
        <f>IF($Q45="",0,INDEX(目標ごとの達成度!$O$95:$O$103,MATCH($Q45,目標ごとの達成度!$N$95:$N$103,0),1))*(F45+G45)</f>
        <v>0</v>
      </c>
      <c r="V45" s="67">
        <f t="shared" si="2"/>
        <v>0</v>
      </c>
      <c r="W45" s="67">
        <f>IF(P45="",99,INDEX(目標ごとの達成度!$M$109:$M$119,MATCH(P45,目標ごとの達成度!$N$109:$N$119,0),1))</f>
        <v>99</v>
      </c>
      <c r="X45" s="9">
        <f t="shared" si="5"/>
        <v>0</v>
      </c>
      <c r="Y45" s="9">
        <f t="shared" si="5"/>
        <v>0</v>
      </c>
      <c r="Z45" s="9">
        <f t="shared" si="5"/>
        <v>0</v>
      </c>
      <c r="AA45" s="9">
        <f t="shared" si="5"/>
        <v>0</v>
      </c>
      <c r="AB45" s="9">
        <f t="shared" si="5"/>
        <v>0</v>
      </c>
      <c r="AC45" s="9">
        <f t="shared" si="5"/>
        <v>0</v>
      </c>
      <c r="AD45" s="9">
        <f t="shared" si="5"/>
        <v>0</v>
      </c>
      <c r="AE45" s="9">
        <f t="shared" si="5"/>
        <v>0</v>
      </c>
      <c r="AF45" s="9">
        <f t="shared" si="5"/>
        <v>0</v>
      </c>
      <c r="AG45" s="9">
        <f t="shared" si="5"/>
        <v>0</v>
      </c>
      <c r="AH45" s="9">
        <f t="shared" si="5"/>
        <v>0</v>
      </c>
      <c r="AI45" s="9">
        <f t="shared" si="6"/>
        <v>0</v>
      </c>
      <c r="AJ45" s="9">
        <f t="shared" si="6"/>
        <v>0</v>
      </c>
      <c r="AK45" s="9">
        <f t="shared" si="6"/>
        <v>0</v>
      </c>
      <c r="AL45" s="9">
        <f t="shared" si="6"/>
        <v>0</v>
      </c>
      <c r="AM45" s="9">
        <f t="shared" si="6"/>
        <v>0</v>
      </c>
      <c r="AN45" s="9">
        <f t="shared" si="6"/>
        <v>0</v>
      </c>
      <c r="AO45" s="9">
        <f t="shared" si="6"/>
        <v>0</v>
      </c>
      <c r="AP45" s="9">
        <f t="shared" si="6"/>
        <v>0</v>
      </c>
      <c r="AQ45" s="9">
        <f t="shared" si="6"/>
        <v>0</v>
      </c>
      <c r="AR45" s="9">
        <f t="shared" si="6"/>
        <v>0</v>
      </c>
      <c r="AS45" s="9">
        <f t="shared" si="6"/>
        <v>0</v>
      </c>
    </row>
    <row r="46" spans="2:45" ht="19.899999999999999" customHeight="1" x14ac:dyDescent="0.15">
      <c r="B46" s="116"/>
      <c r="C46" s="116"/>
      <c r="D46" s="37" t="s">
        <v>181</v>
      </c>
      <c r="E46" s="76" t="s">
        <v>297</v>
      </c>
      <c r="F46" s="75"/>
      <c r="G46" s="75">
        <v>1</v>
      </c>
      <c r="H46" s="75"/>
      <c r="I46" s="75"/>
      <c r="J46" s="75"/>
      <c r="K46" s="75">
        <v>2</v>
      </c>
      <c r="L46" s="75"/>
      <c r="M46" s="75"/>
      <c r="N46" s="75"/>
      <c r="O46" s="75"/>
      <c r="P46" s="95"/>
      <c r="Q46" s="95"/>
      <c r="S46" s="67">
        <f>IF($Q46="",0,IF(INDEX(目標ごとの達成度!$O$95:$O$103,MATCH($Q46,目標ごとの達成度!$N$95:$N$103,0),1)&gt;0,1,0))*F46</f>
        <v>0</v>
      </c>
      <c r="T46" s="67">
        <f>IF($Q46="",0,IF(INDEX(目標ごとの達成度!$O$95:$O$103,MATCH($Q46,目標ごとの達成度!$N$95:$N$103,0),1)&gt;0,1,0))*G46</f>
        <v>0</v>
      </c>
      <c r="U46" s="67">
        <f>IF($Q46="",0,INDEX(目標ごとの達成度!$O$95:$O$103,MATCH($Q46,目標ごとの達成度!$N$95:$N$103,0),1))*(F46+G46)</f>
        <v>0</v>
      </c>
      <c r="V46" s="67">
        <f t="shared" si="2"/>
        <v>0</v>
      </c>
      <c r="W46" s="67">
        <f>IF(P46="",99,INDEX(目標ごとの達成度!$M$109:$M$119,MATCH(P46,目標ごとの達成度!$N$109:$N$119,0),1))</f>
        <v>99</v>
      </c>
      <c r="X46" s="9">
        <f t="shared" si="5"/>
        <v>0</v>
      </c>
      <c r="Y46" s="9">
        <f t="shared" si="5"/>
        <v>0</v>
      </c>
      <c r="Z46" s="9">
        <f t="shared" si="5"/>
        <v>0</v>
      </c>
      <c r="AA46" s="9">
        <f t="shared" si="5"/>
        <v>0</v>
      </c>
      <c r="AB46" s="9">
        <f t="shared" si="5"/>
        <v>0</v>
      </c>
      <c r="AC46" s="9">
        <f t="shared" si="5"/>
        <v>0</v>
      </c>
      <c r="AD46" s="9">
        <f t="shared" si="5"/>
        <v>0</v>
      </c>
      <c r="AE46" s="9">
        <f t="shared" si="5"/>
        <v>0</v>
      </c>
      <c r="AF46" s="9">
        <f t="shared" si="5"/>
        <v>0</v>
      </c>
      <c r="AG46" s="9">
        <f t="shared" si="5"/>
        <v>0</v>
      </c>
      <c r="AH46" s="9">
        <f t="shared" si="5"/>
        <v>0</v>
      </c>
      <c r="AI46" s="9">
        <f t="shared" si="6"/>
        <v>0</v>
      </c>
      <c r="AJ46" s="9">
        <f t="shared" si="6"/>
        <v>0</v>
      </c>
      <c r="AK46" s="9">
        <f t="shared" si="6"/>
        <v>0</v>
      </c>
      <c r="AL46" s="9">
        <f t="shared" si="6"/>
        <v>0</v>
      </c>
      <c r="AM46" s="9">
        <f t="shared" si="6"/>
        <v>0</v>
      </c>
      <c r="AN46" s="9">
        <f t="shared" si="6"/>
        <v>0</v>
      </c>
      <c r="AO46" s="9">
        <f t="shared" si="6"/>
        <v>0</v>
      </c>
      <c r="AP46" s="9">
        <f t="shared" si="6"/>
        <v>0</v>
      </c>
      <c r="AQ46" s="9">
        <f t="shared" si="6"/>
        <v>0</v>
      </c>
      <c r="AR46" s="9">
        <f t="shared" si="6"/>
        <v>0</v>
      </c>
      <c r="AS46" s="9">
        <f t="shared" si="6"/>
        <v>0</v>
      </c>
    </row>
    <row r="47" spans="2:45" ht="19.899999999999999" customHeight="1" x14ac:dyDescent="0.15">
      <c r="B47" s="116"/>
      <c r="C47" s="116"/>
      <c r="D47" s="37" t="s">
        <v>181</v>
      </c>
      <c r="E47" s="76" t="s">
        <v>298</v>
      </c>
      <c r="F47" s="75"/>
      <c r="G47" s="75">
        <v>2</v>
      </c>
      <c r="H47" s="75"/>
      <c r="I47" s="75"/>
      <c r="J47" s="75"/>
      <c r="K47" s="75">
        <v>2</v>
      </c>
      <c r="L47" s="75"/>
      <c r="M47" s="75"/>
      <c r="N47" s="75"/>
      <c r="O47" s="75"/>
      <c r="P47" s="95"/>
      <c r="Q47" s="95"/>
      <c r="S47" s="67">
        <f>IF($Q47="",0,IF(INDEX(目標ごとの達成度!$O$95:$O$103,MATCH($Q47,目標ごとの達成度!$N$95:$N$103,0),1)&gt;0,1,0))*F47</f>
        <v>0</v>
      </c>
      <c r="T47" s="67">
        <f>IF($Q47="",0,IF(INDEX(目標ごとの達成度!$O$95:$O$103,MATCH($Q47,目標ごとの達成度!$N$95:$N$103,0),1)&gt;0,1,0))*G47</f>
        <v>0</v>
      </c>
      <c r="U47" s="67">
        <f>IF($Q47="",0,INDEX(目標ごとの達成度!$O$95:$O$103,MATCH($Q47,目標ごとの達成度!$N$95:$N$103,0),1))*(F47+G47)</f>
        <v>0</v>
      </c>
      <c r="V47" s="67">
        <f t="shared" si="2"/>
        <v>0</v>
      </c>
      <c r="W47" s="67">
        <f>IF(P47="",99,INDEX(目標ごとの達成度!$M$109:$M$119,MATCH(P47,目標ごとの達成度!$N$109:$N$119,0),1))</f>
        <v>99</v>
      </c>
      <c r="X47" s="9">
        <f t="shared" si="5"/>
        <v>0</v>
      </c>
      <c r="Y47" s="9">
        <f t="shared" si="5"/>
        <v>0</v>
      </c>
      <c r="Z47" s="9">
        <f t="shared" si="5"/>
        <v>0</v>
      </c>
      <c r="AA47" s="9">
        <f t="shared" si="5"/>
        <v>0</v>
      </c>
      <c r="AB47" s="9">
        <f t="shared" si="5"/>
        <v>0</v>
      </c>
      <c r="AC47" s="9">
        <f t="shared" si="5"/>
        <v>0</v>
      </c>
      <c r="AD47" s="9">
        <f t="shared" si="5"/>
        <v>0</v>
      </c>
      <c r="AE47" s="9">
        <f t="shared" si="5"/>
        <v>0</v>
      </c>
      <c r="AF47" s="9">
        <f t="shared" si="5"/>
        <v>0</v>
      </c>
      <c r="AG47" s="9">
        <f t="shared" si="5"/>
        <v>0</v>
      </c>
      <c r="AH47" s="9">
        <f t="shared" si="5"/>
        <v>0</v>
      </c>
      <c r="AI47" s="9">
        <f t="shared" si="6"/>
        <v>0</v>
      </c>
      <c r="AJ47" s="9">
        <f t="shared" si="6"/>
        <v>0</v>
      </c>
      <c r="AK47" s="9">
        <f t="shared" si="6"/>
        <v>0</v>
      </c>
      <c r="AL47" s="9">
        <f t="shared" si="6"/>
        <v>0</v>
      </c>
      <c r="AM47" s="9">
        <f t="shared" si="6"/>
        <v>0</v>
      </c>
      <c r="AN47" s="9">
        <f t="shared" si="6"/>
        <v>0</v>
      </c>
      <c r="AO47" s="9">
        <f t="shared" si="6"/>
        <v>0</v>
      </c>
      <c r="AP47" s="9">
        <f t="shared" si="6"/>
        <v>0</v>
      </c>
      <c r="AQ47" s="9">
        <f t="shared" si="6"/>
        <v>0</v>
      </c>
      <c r="AR47" s="9">
        <f t="shared" si="6"/>
        <v>0</v>
      </c>
      <c r="AS47" s="9">
        <f t="shared" si="6"/>
        <v>0</v>
      </c>
    </row>
    <row r="48" spans="2:45" ht="19.899999999999999" customHeight="1" x14ac:dyDescent="0.15">
      <c r="B48" s="116"/>
      <c r="C48" s="116"/>
      <c r="D48" s="37" t="s">
        <v>180</v>
      </c>
      <c r="E48" s="76" t="s">
        <v>299</v>
      </c>
      <c r="F48" s="75"/>
      <c r="G48" s="75">
        <v>2</v>
      </c>
      <c r="H48" s="75">
        <v>2</v>
      </c>
      <c r="I48" s="75"/>
      <c r="J48" s="75"/>
      <c r="K48" s="75"/>
      <c r="L48" s="75"/>
      <c r="M48" s="75"/>
      <c r="N48" s="75"/>
      <c r="O48" s="75"/>
      <c r="P48" s="95"/>
      <c r="Q48" s="95"/>
      <c r="S48" s="67">
        <f>IF($Q48="",0,IF(INDEX(目標ごとの達成度!$O$95:$O$103,MATCH($Q48,目標ごとの達成度!$N$95:$N$103,0),1)&gt;0,1,0))*F48</f>
        <v>0</v>
      </c>
      <c r="T48" s="67">
        <f>IF($Q48="",0,IF(INDEX(目標ごとの達成度!$O$95:$O$103,MATCH($Q48,目標ごとの達成度!$N$95:$N$103,0),1)&gt;0,1,0))*G48</f>
        <v>0</v>
      </c>
      <c r="U48" s="67">
        <f>IF($Q48="",0,INDEX(目標ごとの達成度!$O$95:$O$103,MATCH($Q48,目標ごとの達成度!$N$95:$N$103,0),1))*(F48+G48)</f>
        <v>0</v>
      </c>
      <c r="V48" s="67">
        <f t="shared" si="2"/>
        <v>0</v>
      </c>
      <c r="W48" s="67">
        <f>IF(P48="",99,INDEX(目標ごとの達成度!$M$109:$M$119,MATCH(P48,目標ごとの達成度!$N$109:$N$119,0),1))</f>
        <v>99</v>
      </c>
      <c r="X48" s="9">
        <f t="shared" si="5"/>
        <v>0</v>
      </c>
      <c r="Y48" s="9">
        <f t="shared" si="5"/>
        <v>0</v>
      </c>
      <c r="Z48" s="9">
        <f t="shared" si="5"/>
        <v>0</v>
      </c>
      <c r="AA48" s="9">
        <f t="shared" si="5"/>
        <v>0</v>
      </c>
      <c r="AB48" s="9">
        <f t="shared" si="5"/>
        <v>0</v>
      </c>
      <c r="AC48" s="9">
        <f t="shared" si="5"/>
        <v>0</v>
      </c>
      <c r="AD48" s="9">
        <f t="shared" si="5"/>
        <v>0</v>
      </c>
      <c r="AE48" s="9">
        <f t="shared" si="5"/>
        <v>0</v>
      </c>
      <c r="AF48" s="9">
        <f t="shared" si="5"/>
        <v>0</v>
      </c>
      <c r="AG48" s="9">
        <f t="shared" si="5"/>
        <v>0</v>
      </c>
      <c r="AH48" s="9">
        <f t="shared" si="5"/>
        <v>0</v>
      </c>
      <c r="AI48" s="9">
        <f t="shared" si="6"/>
        <v>0</v>
      </c>
      <c r="AJ48" s="9">
        <f t="shared" si="6"/>
        <v>0</v>
      </c>
      <c r="AK48" s="9">
        <f t="shared" si="6"/>
        <v>0</v>
      </c>
      <c r="AL48" s="9">
        <f t="shared" si="6"/>
        <v>0</v>
      </c>
      <c r="AM48" s="9">
        <f t="shared" si="6"/>
        <v>0</v>
      </c>
      <c r="AN48" s="9">
        <f t="shared" si="6"/>
        <v>0</v>
      </c>
      <c r="AO48" s="9">
        <f t="shared" si="6"/>
        <v>0</v>
      </c>
      <c r="AP48" s="9">
        <f t="shared" si="6"/>
        <v>0</v>
      </c>
      <c r="AQ48" s="9">
        <f t="shared" si="6"/>
        <v>0</v>
      </c>
      <c r="AR48" s="9">
        <f t="shared" si="6"/>
        <v>0</v>
      </c>
      <c r="AS48" s="9">
        <f t="shared" si="6"/>
        <v>0</v>
      </c>
    </row>
    <row r="49" spans="2:45" ht="19.899999999999999" customHeight="1" x14ac:dyDescent="0.15">
      <c r="B49" s="116"/>
      <c r="C49" s="116"/>
      <c r="D49" s="37" t="s">
        <v>370</v>
      </c>
      <c r="E49" s="76" t="s">
        <v>300</v>
      </c>
      <c r="F49" s="75"/>
      <c r="G49" s="75">
        <v>2</v>
      </c>
      <c r="H49" s="75"/>
      <c r="I49" s="75">
        <v>2</v>
      </c>
      <c r="J49" s="75"/>
      <c r="K49" s="75"/>
      <c r="L49" s="75"/>
      <c r="M49" s="75"/>
      <c r="N49" s="75"/>
      <c r="O49" s="75"/>
      <c r="P49" s="95"/>
      <c r="Q49" s="95"/>
      <c r="S49" s="67">
        <f>IF($Q49="",0,IF(INDEX(目標ごとの達成度!$O$95:$O$103,MATCH($Q49,目標ごとの達成度!$N$95:$N$103,0),1)&gt;0,1,0))*F49</f>
        <v>0</v>
      </c>
      <c r="T49" s="67">
        <f>IF($Q49="",0,IF(INDEX(目標ごとの達成度!$O$95:$O$103,MATCH($Q49,目標ごとの達成度!$N$95:$N$103,0),1)&gt;0,1,0))*G49</f>
        <v>0</v>
      </c>
      <c r="U49" s="67">
        <f>IF($Q49="",0,INDEX(目標ごとの達成度!$O$95:$O$103,MATCH($Q49,目標ごとの達成度!$N$95:$N$103,0),1))*(F49+G49)</f>
        <v>0</v>
      </c>
      <c r="V49" s="67">
        <f t="shared" si="2"/>
        <v>0</v>
      </c>
      <c r="W49" s="67">
        <f>IF(P49="",99,INDEX(目標ごとの達成度!$M$109:$M$119,MATCH(P49,目標ごとの達成度!$N$109:$N$119,0),1))</f>
        <v>99</v>
      </c>
      <c r="X49" s="9">
        <f t="shared" si="5"/>
        <v>0</v>
      </c>
      <c r="Y49" s="9">
        <f t="shared" si="5"/>
        <v>0</v>
      </c>
      <c r="Z49" s="9">
        <f t="shared" si="5"/>
        <v>0</v>
      </c>
      <c r="AA49" s="9">
        <f t="shared" si="5"/>
        <v>0</v>
      </c>
      <c r="AB49" s="9">
        <f t="shared" si="5"/>
        <v>0</v>
      </c>
      <c r="AC49" s="9">
        <f t="shared" si="5"/>
        <v>0</v>
      </c>
      <c r="AD49" s="9">
        <f t="shared" si="5"/>
        <v>0</v>
      </c>
      <c r="AE49" s="9">
        <f t="shared" si="5"/>
        <v>0</v>
      </c>
      <c r="AF49" s="9">
        <f t="shared" si="5"/>
        <v>0</v>
      </c>
      <c r="AG49" s="9">
        <f t="shared" si="5"/>
        <v>0</v>
      </c>
      <c r="AH49" s="9">
        <f t="shared" si="5"/>
        <v>0</v>
      </c>
      <c r="AI49" s="9">
        <f t="shared" si="6"/>
        <v>0</v>
      </c>
      <c r="AJ49" s="9">
        <f t="shared" si="6"/>
        <v>0</v>
      </c>
      <c r="AK49" s="9">
        <f t="shared" si="6"/>
        <v>0</v>
      </c>
      <c r="AL49" s="9">
        <f t="shared" si="6"/>
        <v>0</v>
      </c>
      <c r="AM49" s="9">
        <f t="shared" si="6"/>
        <v>0</v>
      </c>
      <c r="AN49" s="9">
        <f t="shared" si="6"/>
        <v>0</v>
      </c>
      <c r="AO49" s="9">
        <f t="shared" si="6"/>
        <v>0</v>
      </c>
      <c r="AP49" s="9">
        <f t="shared" si="6"/>
        <v>0</v>
      </c>
      <c r="AQ49" s="9">
        <f t="shared" si="6"/>
        <v>0</v>
      </c>
      <c r="AR49" s="9">
        <f t="shared" si="6"/>
        <v>0</v>
      </c>
      <c r="AS49" s="9">
        <f t="shared" si="6"/>
        <v>0</v>
      </c>
    </row>
    <row r="50" spans="2:45" ht="19.899999999999999" customHeight="1" x14ac:dyDescent="0.15">
      <c r="B50" s="117" t="s">
        <v>179</v>
      </c>
      <c r="C50" s="56"/>
      <c r="D50" s="37" t="s">
        <v>370</v>
      </c>
      <c r="E50" s="77" t="s">
        <v>301</v>
      </c>
      <c r="F50" s="64">
        <v>2</v>
      </c>
      <c r="G50" s="64"/>
      <c r="H50" s="64"/>
      <c r="I50" s="64"/>
      <c r="J50" s="64"/>
      <c r="K50" s="64">
        <v>2</v>
      </c>
      <c r="L50" s="64"/>
      <c r="M50" s="64"/>
      <c r="N50" s="75"/>
      <c r="O50" s="75"/>
      <c r="P50" s="95"/>
      <c r="Q50" s="93"/>
      <c r="S50" s="67">
        <f>IF($Q50="",0,IF(INDEX(目標ごとの達成度!$O$95:$O$103,MATCH($Q50,目標ごとの達成度!$N$95:$N$103,0),1)&gt;0,1,0))*F50</f>
        <v>0</v>
      </c>
      <c r="T50" s="67">
        <f>IF($Q50="",0,IF(INDEX(目標ごとの達成度!$O$95:$O$103,MATCH($Q50,目標ごとの達成度!$N$95:$N$103,0),1)&gt;0,1,0))*G50</f>
        <v>0</v>
      </c>
      <c r="U50" s="67">
        <f>IF($Q50="",0,INDEX(目標ごとの達成度!$O$95:$O$103,MATCH($Q50,目標ごとの達成度!$N$95:$N$103,0),1))*(F50+G50)</f>
        <v>0</v>
      </c>
      <c r="V50" s="67">
        <f t="shared" si="2"/>
        <v>0</v>
      </c>
      <c r="W50" s="67">
        <f>IF(P50="",99,INDEX(目標ごとの達成度!$M$109:$M$119,MATCH(P50,目標ごとの達成度!$N$109:$N$119,0),1))</f>
        <v>99</v>
      </c>
      <c r="X50" s="9">
        <f t="shared" si="5"/>
        <v>0</v>
      </c>
      <c r="Y50" s="9">
        <f t="shared" si="5"/>
        <v>0</v>
      </c>
      <c r="Z50" s="9">
        <f t="shared" si="5"/>
        <v>0</v>
      </c>
      <c r="AA50" s="9">
        <f t="shared" si="5"/>
        <v>0</v>
      </c>
      <c r="AB50" s="9">
        <f t="shared" si="5"/>
        <v>0</v>
      </c>
      <c r="AC50" s="9">
        <f t="shared" si="5"/>
        <v>0</v>
      </c>
      <c r="AD50" s="9">
        <f t="shared" si="5"/>
        <v>0</v>
      </c>
      <c r="AE50" s="9">
        <f t="shared" si="5"/>
        <v>0</v>
      </c>
      <c r="AF50" s="9">
        <f t="shared" si="5"/>
        <v>0</v>
      </c>
      <c r="AG50" s="9">
        <f t="shared" si="5"/>
        <v>0</v>
      </c>
      <c r="AH50" s="9">
        <f t="shared" si="5"/>
        <v>0</v>
      </c>
      <c r="AI50" s="9">
        <f t="shared" si="6"/>
        <v>0</v>
      </c>
      <c r="AJ50" s="9">
        <f t="shared" si="6"/>
        <v>0</v>
      </c>
      <c r="AK50" s="9">
        <f t="shared" si="6"/>
        <v>0</v>
      </c>
      <c r="AL50" s="9">
        <f t="shared" si="6"/>
        <v>0</v>
      </c>
      <c r="AM50" s="9">
        <f t="shared" si="6"/>
        <v>0</v>
      </c>
      <c r="AN50" s="9">
        <f t="shared" si="6"/>
        <v>0</v>
      </c>
      <c r="AO50" s="9">
        <f t="shared" si="6"/>
        <v>0</v>
      </c>
      <c r="AP50" s="9">
        <f t="shared" si="6"/>
        <v>0</v>
      </c>
      <c r="AQ50" s="9">
        <f t="shared" si="6"/>
        <v>0</v>
      </c>
      <c r="AR50" s="9">
        <f t="shared" si="6"/>
        <v>0</v>
      </c>
      <c r="AS50" s="9">
        <f t="shared" si="6"/>
        <v>0</v>
      </c>
    </row>
    <row r="51" spans="2:45" ht="19.899999999999999" customHeight="1" x14ac:dyDescent="0.15">
      <c r="B51" s="116"/>
      <c r="C51" s="116" t="s">
        <v>178</v>
      </c>
      <c r="D51" s="37"/>
      <c r="E51" s="77" t="s">
        <v>302</v>
      </c>
      <c r="F51" s="64"/>
      <c r="G51" s="64">
        <v>2</v>
      </c>
      <c r="H51" s="64"/>
      <c r="I51" s="64"/>
      <c r="J51" s="64"/>
      <c r="K51" s="64"/>
      <c r="L51" s="121">
        <v>2</v>
      </c>
      <c r="M51" s="64"/>
      <c r="N51" s="75"/>
      <c r="O51" s="75"/>
      <c r="P51" s="95"/>
      <c r="Q51" s="95"/>
      <c r="S51" s="67">
        <f>IF($Q51="",0,IF(INDEX(目標ごとの達成度!$O$95:$O$103,MATCH($Q51,目標ごとの達成度!$N$95:$N$103,0),1)&gt;0,1,0))*F51</f>
        <v>0</v>
      </c>
      <c r="T51" s="67">
        <f>IF($Q51="",0,IF(INDEX(目標ごとの達成度!$O$95:$O$103,MATCH($Q51,目標ごとの達成度!$N$95:$N$103,0),1)&gt;0,1,0))*G51</f>
        <v>0</v>
      </c>
      <c r="U51" s="67">
        <f>IF($Q51="",0,INDEX(目標ごとの達成度!$O$95:$O$103,MATCH($Q51,目標ごとの達成度!$N$95:$N$103,0),1))*(F51+G51)</f>
        <v>0</v>
      </c>
      <c r="V51" s="67">
        <f t="shared" si="2"/>
        <v>0</v>
      </c>
      <c r="W51" s="67">
        <f>IF(P51="",99,INDEX(目標ごとの達成度!$M$109:$M$119,MATCH(P51,目標ごとの達成度!$N$109:$N$119,0),1))</f>
        <v>99</v>
      </c>
      <c r="X51" s="9">
        <f t="shared" si="5"/>
        <v>0</v>
      </c>
      <c r="Y51" s="9">
        <f t="shared" si="5"/>
        <v>0</v>
      </c>
      <c r="Z51" s="9">
        <f t="shared" si="5"/>
        <v>0</v>
      </c>
      <c r="AA51" s="9">
        <f t="shared" si="5"/>
        <v>0</v>
      </c>
      <c r="AB51" s="9">
        <f t="shared" si="5"/>
        <v>0</v>
      </c>
      <c r="AC51" s="9">
        <f t="shared" si="5"/>
        <v>0</v>
      </c>
      <c r="AD51" s="9">
        <f t="shared" si="5"/>
        <v>0</v>
      </c>
      <c r="AE51" s="9">
        <f t="shared" si="5"/>
        <v>0</v>
      </c>
      <c r="AF51" s="9">
        <f t="shared" si="5"/>
        <v>0</v>
      </c>
      <c r="AG51" s="9">
        <f t="shared" si="5"/>
        <v>0</v>
      </c>
      <c r="AH51" s="9">
        <f t="shared" si="5"/>
        <v>0</v>
      </c>
      <c r="AI51" s="9">
        <f t="shared" si="6"/>
        <v>0</v>
      </c>
      <c r="AJ51" s="9">
        <f t="shared" si="6"/>
        <v>0</v>
      </c>
      <c r="AK51" s="9">
        <f t="shared" si="6"/>
        <v>0</v>
      </c>
      <c r="AL51" s="9">
        <f t="shared" si="6"/>
        <v>0</v>
      </c>
      <c r="AM51" s="9">
        <f t="shared" si="6"/>
        <v>0</v>
      </c>
      <c r="AN51" s="9">
        <f t="shared" si="6"/>
        <v>0</v>
      </c>
      <c r="AO51" s="9">
        <f t="shared" si="6"/>
        <v>0</v>
      </c>
      <c r="AP51" s="9">
        <f t="shared" si="6"/>
        <v>0</v>
      </c>
      <c r="AQ51" s="9">
        <f t="shared" si="6"/>
        <v>0</v>
      </c>
      <c r="AR51" s="9">
        <f t="shared" si="6"/>
        <v>0</v>
      </c>
      <c r="AS51" s="9">
        <f t="shared" si="6"/>
        <v>0</v>
      </c>
    </row>
    <row r="52" spans="2:45" ht="19.899999999999999" customHeight="1" x14ac:dyDescent="0.15">
      <c r="B52" s="116"/>
      <c r="C52" s="116"/>
      <c r="D52" s="37"/>
      <c r="E52" s="77" t="s">
        <v>303</v>
      </c>
      <c r="F52" s="64"/>
      <c r="G52" s="64">
        <v>2</v>
      </c>
      <c r="H52" s="64"/>
      <c r="I52" s="64"/>
      <c r="J52" s="64"/>
      <c r="K52" s="64"/>
      <c r="L52" s="121"/>
      <c r="M52" s="119">
        <v>2</v>
      </c>
      <c r="N52" s="75"/>
      <c r="O52" s="75"/>
      <c r="P52" s="95"/>
      <c r="Q52" s="95"/>
      <c r="S52" s="67">
        <f>IF($Q52="",0,IF(INDEX(目標ごとの達成度!$O$95:$O$103,MATCH($Q52,目標ごとの達成度!$N$95:$N$103,0),1)&gt;0,1,0))*F52</f>
        <v>0</v>
      </c>
      <c r="T52" s="67">
        <f>IF($Q52="",0,IF(INDEX(目標ごとの達成度!$O$95:$O$103,MATCH($Q52,目標ごとの達成度!$N$95:$N$103,0),1)&gt;0,1,0))*G52</f>
        <v>0</v>
      </c>
      <c r="U52" s="67">
        <f>IF($Q52="",0,INDEX(目標ごとの達成度!$O$95:$O$103,MATCH($Q52,目標ごとの達成度!$N$95:$N$103,0),1))*(F52+G52)</f>
        <v>0</v>
      </c>
      <c r="V52" s="67">
        <f t="shared" si="2"/>
        <v>0</v>
      </c>
      <c r="W52" s="67">
        <f>IF(P52="",99,INDEX(目標ごとの達成度!$M$109:$M$119,MATCH(P52,目標ごとの達成度!$N$109:$N$119,0),1))</f>
        <v>99</v>
      </c>
      <c r="X52" s="9">
        <f t="shared" si="5"/>
        <v>0</v>
      </c>
      <c r="Y52" s="9">
        <f t="shared" si="5"/>
        <v>0</v>
      </c>
      <c r="Z52" s="9">
        <f t="shared" si="5"/>
        <v>0</v>
      </c>
      <c r="AA52" s="9">
        <f t="shared" si="5"/>
        <v>0</v>
      </c>
      <c r="AB52" s="9">
        <f t="shared" si="5"/>
        <v>0</v>
      </c>
      <c r="AC52" s="9">
        <f t="shared" si="5"/>
        <v>0</v>
      </c>
      <c r="AD52" s="9">
        <f t="shared" si="5"/>
        <v>0</v>
      </c>
      <c r="AE52" s="9">
        <f t="shared" si="5"/>
        <v>0</v>
      </c>
      <c r="AF52" s="9">
        <f t="shared" si="5"/>
        <v>0</v>
      </c>
      <c r="AG52" s="9">
        <f t="shared" si="5"/>
        <v>0</v>
      </c>
      <c r="AH52" s="9">
        <f t="shared" si="5"/>
        <v>0</v>
      </c>
      <c r="AI52" s="9">
        <f t="shared" si="6"/>
        <v>0</v>
      </c>
      <c r="AJ52" s="9">
        <f t="shared" si="6"/>
        <v>0</v>
      </c>
      <c r="AK52" s="9">
        <f t="shared" si="6"/>
        <v>0</v>
      </c>
      <c r="AL52" s="9">
        <f t="shared" si="6"/>
        <v>0</v>
      </c>
      <c r="AM52" s="9">
        <f t="shared" si="6"/>
        <v>0</v>
      </c>
      <c r="AN52" s="9">
        <f t="shared" si="6"/>
        <v>0</v>
      </c>
      <c r="AO52" s="9">
        <f t="shared" si="6"/>
        <v>0</v>
      </c>
      <c r="AP52" s="9">
        <f t="shared" si="6"/>
        <v>0</v>
      </c>
      <c r="AQ52" s="9">
        <f t="shared" si="6"/>
        <v>0</v>
      </c>
      <c r="AR52" s="9">
        <f t="shared" si="6"/>
        <v>0</v>
      </c>
      <c r="AS52" s="9">
        <f t="shared" si="6"/>
        <v>0</v>
      </c>
    </row>
    <row r="53" spans="2:45" ht="19.899999999999999" customHeight="1" x14ac:dyDescent="0.15">
      <c r="B53" s="116"/>
      <c r="C53" s="116"/>
      <c r="D53" s="37"/>
      <c r="E53" s="77" t="s">
        <v>304</v>
      </c>
      <c r="F53" s="64"/>
      <c r="G53" s="64">
        <v>2</v>
      </c>
      <c r="H53" s="64"/>
      <c r="I53" s="64"/>
      <c r="J53" s="64"/>
      <c r="K53" s="64"/>
      <c r="L53" s="121"/>
      <c r="M53" s="119"/>
      <c r="N53" s="75"/>
      <c r="O53" s="75"/>
      <c r="P53" s="95"/>
      <c r="Q53" s="95"/>
      <c r="S53" s="67">
        <f>IF($Q53="",0,IF(INDEX(目標ごとの達成度!$O$95:$O$103,MATCH($Q53,目標ごとの達成度!$N$95:$N$103,0),1)&gt;0,1,0))*F53</f>
        <v>0</v>
      </c>
      <c r="T53" s="67">
        <f>IF($Q53="",0,IF(INDEX(目標ごとの達成度!$O$95:$O$103,MATCH($Q53,目標ごとの達成度!$N$95:$N$103,0),1)&gt;0,1,0))*G53</f>
        <v>0</v>
      </c>
      <c r="U53" s="67">
        <f>IF($Q53="",0,INDEX(目標ごとの達成度!$O$95:$O$103,MATCH($Q53,目標ごとの達成度!$N$95:$N$103,0),1))*(F53+G53)</f>
        <v>0</v>
      </c>
      <c r="V53" s="67">
        <f t="shared" si="2"/>
        <v>0</v>
      </c>
      <c r="W53" s="67">
        <f>IF(P53="",99,INDEX(目標ごとの達成度!$M$109:$M$119,MATCH(P53,目標ごとの達成度!$N$109:$N$119,0),1))</f>
        <v>99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  <c r="AC53" s="9">
        <f t="shared" si="5"/>
        <v>0</v>
      </c>
      <c r="AD53" s="9">
        <f t="shared" si="5"/>
        <v>0</v>
      </c>
      <c r="AE53" s="9">
        <f t="shared" si="5"/>
        <v>0</v>
      </c>
      <c r="AF53" s="9">
        <f t="shared" si="5"/>
        <v>0</v>
      </c>
      <c r="AG53" s="9">
        <f t="shared" si="5"/>
        <v>0</v>
      </c>
      <c r="AH53" s="9">
        <f t="shared" si="5"/>
        <v>0</v>
      </c>
      <c r="AI53" s="9">
        <f t="shared" si="6"/>
        <v>0</v>
      </c>
      <c r="AJ53" s="9">
        <f t="shared" si="6"/>
        <v>0</v>
      </c>
      <c r="AK53" s="9">
        <f t="shared" si="6"/>
        <v>0</v>
      </c>
      <c r="AL53" s="9">
        <f t="shared" si="6"/>
        <v>0</v>
      </c>
      <c r="AM53" s="9">
        <f t="shared" si="6"/>
        <v>0</v>
      </c>
      <c r="AN53" s="9">
        <f t="shared" si="6"/>
        <v>0</v>
      </c>
      <c r="AO53" s="9">
        <f t="shared" si="6"/>
        <v>0</v>
      </c>
      <c r="AP53" s="9">
        <f t="shared" si="6"/>
        <v>0</v>
      </c>
      <c r="AQ53" s="9">
        <f t="shared" si="6"/>
        <v>0</v>
      </c>
      <c r="AR53" s="9">
        <f t="shared" si="6"/>
        <v>0</v>
      </c>
      <c r="AS53" s="9">
        <f t="shared" si="6"/>
        <v>0</v>
      </c>
    </row>
    <row r="54" spans="2:45" ht="19.899999999999999" customHeight="1" x14ac:dyDescent="0.15">
      <c r="B54" s="116"/>
      <c r="C54" s="116"/>
      <c r="D54" s="37"/>
      <c r="E54" s="77" t="s">
        <v>305</v>
      </c>
      <c r="F54" s="64"/>
      <c r="G54" s="64">
        <v>2</v>
      </c>
      <c r="H54" s="64"/>
      <c r="I54" s="64"/>
      <c r="J54" s="64"/>
      <c r="K54" s="64"/>
      <c r="L54" s="121"/>
      <c r="M54" s="119"/>
      <c r="N54" s="75"/>
      <c r="O54" s="75"/>
      <c r="P54" s="95"/>
      <c r="Q54" s="95"/>
      <c r="S54" s="67">
        <f>IF($Q54="",0,IF(INDEX(目標ごとの達成度!$O$95:$O$103,MATCH($Q54,目標ごとの達成度!$N$95:$N$103,0),1)&gt;0,1,0))*F54</f>
        <v>0</v>
      </c>
      <c r="T54" s="67">
        <f>IF($Q54="",0,IF(INDEX(目標ごとの達成度!$O$95:$O$103,MATCH($Q54,目標ごとの達成度!$N$95:$N$103,0),1)&gt;0,1,0))*G54</f>
        <v>0</v>
      </c>
      <c r="U54" s="67">
        <f>IF($Q54="",0,INDEX(目標ごとの達成度!$O$95:$O$103,MATCH($Q54,目標ごとの達成度!$N$95:$N$103,0),1))*(F54+G54)</f>
        <v>0</v>
      </c>
      <c r="V54" s="67">
        <f t="shared" si="2"/>
        <v>0</v>
      </c>
      <c r="W54" s="67">
        <f>IF(P54="",99,INDEX(目標ごとの達成度!$M$109:$M$119,MATCH(P54,目標ごとの達成度!$N$109:$N$119,0),1))</f>
        <v>99</v>
      </c>
      <c r="X54" s="9">
        <f t="shared" si="5"/>
        <v>0</v>
      </c>
      <c r="Y54" s="9">
        <f t="shared" si="5"/>
        <v>0</v>
      </c>
      <c r="Z54" s="9">
        <f t="shared" si="5"/>
        <v>0</v>
      </c>
      <c r="AA54" s="9">
        <f t="shared" si="5"/>
        <v>0</v>
      </c>
      <c r="AB54" s="9">
        <f t="shared" si="5"/>
        <v>0</v>
      </c>
      <c r="AC54" s="9">
        <f t="shared" si="5"/>
        <v>0</v>
      </c>
      <c r="AD54" s="9">
        <f t="shared" si="5"/>
        <v>0</v>
      </c>
      <c r="AE54" s="9">
        <f t="shared" si="5"/>
        <v>0</v>
      </c>
      <c r="AF54" s="9">
        <f t="shared" si="5"/>
        <v>0</v>
      </c>
      <c r="AG54" s="9">
        <f t="shared" si="5"/>
        <v>0</v>
      </c>
      <c r="AH54" s="9">
        <f t="shared" si="5"/>
        <v>0</v>
      </c>
      <c r="AI54" s="9">
        <f t="shared" si="6"/>
        <v>0</v>
      </c>
      <c r="AJ54" s="9">
        <f t="shared" si="6"/>
        <v>0</v>
      </c>
      <c r="AK54" s="9">
        <f t="shared" si="6"/>
        <v>0</v>
      </c>
      <c r="AL54" s="9">
        <f t="shared" si="6"/>
        <v>0</v>
      </c>
      <c r="AM54" s="9">
        <f t="shared" si="6"/>
        <v>0</v>
      </c>
      <c r="AN54" s="9">
        <f t="shared" si="6"/>
        <v>0</v>
      </c>
      <c r="AO54" s="9">
        <f t="shared" si="6"/>
        <v>0</v>
      </c>
      <c r="AP54" s="9">
        <f t="shared" si="6"/>
        <v>0</v>
      </c>
      <c r="AQ54" s="9">
        <f t="shared" si="6"/>
        <v>0</v>
      </c>
      <c r="AR54" s="9">
        <f t="shared" si="6"/>
        <v>0</v>
      </c>
      <c r="AS54" s="9">
        <f t="shared" si="6"/>
        <v>0</v>
      </c>
    </row>
    <row r="55" spans="2:45" ht="19.899999999999999" customHeight="1" x14ac:dyDescent="0.15">
      <c r="B55" s="116"/>
      <c r="C55" s="116"/>
      <c r="D55" s="37"/>
      <c r="E55" s="77" t="s">
        <v>306</v>
      </c>
      <c r="F55" s="64"/>
      <c r="G55" s="64">
        <v>2</v>
      </c>
      <c r="H55" s="64"/>
      <c r="I55" s="64"/>
      <c r="J55" s="64"/>
      <c r="K55" s="64"/>
      <c r="L55" s="121"/>
      <c r="M55" s="119"/>
      <c r="N55" s="75"/>
      <c r="O55" s="75"/>
      <c r="P55" s="95"/>
      <c r="Q55" s="95"/>
      <c r="S55" s="67">
        <f>IF($Q55="",0,IF(INDEX(目標ごとの達成度!$O$95:$O$103,MATCH($Q55,目標ごとの達成度!$N$95:$N$103,0),1)&gt;0,1,0))*F55</f>
        <v>0</v>
      </c>
      <c r="T55" s="67">
        <f>IF($Q55="",0,IF(INDEX(目標ごとの達成度!$O$95:$O$103,MATCH($Q55,目標ごとの達成度!$N$95:$N$103,0),1)&gt;0,1,0))*G55</f>
        <v>0</v>
      </c>
      <c r="U55" s="67">
        <f>IF($Q55="",0,INDEX(目標ごとの達成度!$O$95:$O$103,MATCH($Q55,目標ごとの達成度!$N$95:$N$103,0),1))*(F55+G55)</f>
        <v>0</v>
      </c>
      <c r="V55" s="67">
        <f t="shared" si="2"/>
        <v>0</v>
      </c>
      <c r="W55" s="67">
        <f>IF(P55="",99,INDEX(目標ごとの達成度!$M$109:$M$119,MATCH(P55,目標ごとの達成度!$N$109:$N$119,0),1))</f>
        <v>99</v>
      </c>
      <c r="X55" s="9">
        <f t="shared" si="5"/>
        <v>0</v>
      </c>
      <c r="Y55" s="9">
        <f t="shared" si="5"/>
        <v>0</v>
      </c>
      <c r="Z55" s="9">
        <f t="shared" si="5"/>
        <v>0</v>
      </c>
      <c r="AA55" s="9">
        <f t="shared" si="5"/>
        <v>0</v>
      </c>
      <c r="AB55" s="9">
        <f t="shared" si="5"/>
        <v>0</v>
      </c>
      <c r="AC55" s="9">
        <f t="shared" si="5"/>
        <v>0</v>
      </c>
      <c r="AD55" s="9">
        <f t="shared" si="5"/>
        <v>0</v>
      </c>
      <c r="AE55" s="9">
        <f t="shared" si="5"/>
        <v>0</v>
      </c>
      <c r="AF55" s="9">
        <f t="shared" si="5"/>
        <v>0</v>
      </c>
      <c r="AG55" s="9">
        <f t="shared" si="5"/>
        <v>0</v>
      </c>
      <c r="AH55" s="9">
        <f t="shared" si="5"/>
        <v>0</v>
      </c>
      <c r="AI55" s="9">
        <f t="shared" si="6"/>
        <v>0</v>
      </c>
      <c r="AJ55" s="9">
        <f t="shared" si="6"/>
        <v>0</v>
      </c>
      <c r="AK55" s="9">
        <f t="shared" si="6"/>
        <v>0</v>
      </c>
      <c r="AL55" s="9">
        <f t="shared" si="6"/>
        <v>0</v>
      </c>
      <c r="AM55" s="9">
        <f t="shared" si="6"/>
        <v>0</v>
      </c>
      <c r="AN55" s="9">
        <f t="shared" si="6"/>
        <v>0</v>
      </c>
      <c r="AO55" s="9">
        <f t="shared" si="6"/>
        <v>0</v>
      </c>
      <c r="AP55" s="9">
        <f t="shared" si="6"/>
        <v>0</v>
      </c>
      <c r="AQ55" s="9">
        <f t="shared" si="6"/>
        <v>0</v>
      </c>
      <c r="AR55" s="9">
        <f t="shared" si="6"/>
        <v>0</v>
      </c>
      <c r="AS55" s="9">
        <f t="shared" si="6"/>
        <v>0</v>
      </c>
    </row>
    <row r="56" spans="2:45" ht="19.899999999999999" customHeight="1" x14ac:dyDescent="0.15">
      <c r="B56" s="116"/>
      <c r="C56" s="116"/>
      <c r="D56" s="37"/>
      <c r="E56" s="77" t="s">
        <v>307</v>
      </c>
      <c r="F56" s="64"/>
      <c r="G56" s="64">
        <v>2</v>
      </c>
      <c r="H56" s="64"/>
      <c r="I56" s="64"/>
      <c r="J56" s="64"/>
      <c r="K56" s="64"/>
      <c r="L56" s="121"/>
      <c r="M56" s="119"/>
      <c r="N56" s="75"/>
      <c r="O56" s="75"/>
      <c r="P56" s="95"/>
      <c r="Q56" s="95"/>
      <c r="S56" s="67">
        <f>IF($Q56="",0,IF(INDEX(目標ごとの達成度!$O$95:$O$103,MATCH($Q56,目標ごとの達成度!$N$95:$N$103,0),1)&gt;0,1,0))*F56</f>
        <v>0</v>
      </c>
      <c r="T56" s="67">
        <f>IF($Q56="",0,IF(INDEX(目標ごとの達成度!$O$95:$O$103,MATCH($Q56,目標ごとの達成度!$N$95:$N$103,0),1)&gt;0,1,0))*G56</f>
        <v>0</v>
      </c>
      <c r="U56" s="67">
        <f>IF($Q56="",0,INDEX(目標ごとの達成度!$O$95:$O$103,MATCH($Q56,目標ごとの達成度!$N$95:$N$103,0),1))*(F56+G56)</f>
        <v>0</v>
      </c>
      <c r="V56" s="67">
        <f t="shared" si="2"/>
        <v>0</v>
      </c>
      <c r="W56" s="67">
        <f>IF(P56="",99,INDEX(目標ごとの達成度!$M$109:$M$119,MATCH(P56,目標ごとの達成度!$N$109:$N$119,0),1))</f>
        <v>99</v>
      </c>
      <c r="X56" s="9">
        <f t="shared" si="5"/>
        <v>0</v>
      </c>
      <c r="Y56" s="9">
        <f t="shared" si="5"/>
        <v>0</v>
      </c>
      <c r="Z56" s="9">
        <f t="shared" si="5"/>
        <v>0</v>
      </c>
      <c r="AA56" s="9">
        <f t="shared" si="5"/>
        <v>0</v>
      </c>
      <c r="AB56" s="9">
        <f t="shared" si="5"/>
        <v>0</v>
      </c>
      <c r="AC56" s="9">
        <f t="shared" si="5"/>
        <v>0</v>
      </c>
      <c r="AD56" s="9">
        <f t="shared" si="5"/>
        <v>0</v>
      </c>
      <c r="AE56" s="9">
        <f t="shared" si="5"/>
        <v>0</v>
      </c>
      <c r="AF56" s="9">
        <f t="shared" si="5"/>
        <v>0</v>
      </c>
      <c r="AG56" s="9">
        <f t="shared" si="5"/>
        <v>0</v>
      </c>
      <c r="AH56" s="9">
        <f t="shared" si="5"/>
        <v>0</v>
      </c>
      <c r="AI56" s="9">
        <f t="shared" si="6"/>
        <v>0</v>
      </c>
      <c r="AJ56" s="9">
        <f t="shared" si="6"/>
        <v>0</v>
      </c>
      <c r="AK56" s="9">
        <f t="shared" si="6"/>
        <v>0</v>
      </c>
      <c r="AL56" s="9">
        <f t="shared" si="6"/>
        <v>0</v>
      </c>
      <c r="AM56" s="9">
        <f t="shared" si="6"/>
        <v>0</v>
      </c>
      <c r="AN56" s="9">
        <f t="shared" si="6"/>
        <v>0</v>
      </c>
      <c r="AO56" s="9">
        <f t="shared" si="6"/>
        <v>0</v>
      </c>
      <c r="AP56" s="9">
        <f t="shared" si="6"/>
        <v>0</v>
      </c>
      <c r="AQ56" s="9">
        <f t="shared" si="6"/>
        <v>0</v>
      </c>
      <c r="AR56" s="9">
        <f t="shared" si="6"/>
        <v>0</v>
      </c>
      <c r="AS56" s="9">
        <f t="shared" si="6"/>
        <v>0</v>
      </c>
    </row>
    <row r="57" spans="2:45" ht="19.899999999999999" customHeight="1" x14ac:dyDescent="0.15">
      <c r="B57" s="116"/>
      <c r="C57" s="116"/>
      <c r="D57" s="37"/>
      <c r="E57" s="77" t="s">
        <v>308</v>
      </c>
      <c r="F57" s="64"/>
      <c r="G57" s="64">
        <v>2</v>
      </c>
      <c r="H57" s="64"/>
      <c r="I57" s="64"/>
      <c r="J57" s="64"/>
      <c r="K57" s="64"/>
      <c r="L57" s="121"/>
      <c r="M57" s="119"/>
      <c r="N57" s="75"/>
      <c r="O57" s="75"/>
      <c r="P57" s="95"/>
      <c r="Q57" s="95"/>
      <c r="S57" s="67">
        <f>IF($Q57="",0,IF(INDEX(目標ごとの達成度!$O$95:$O$103,MATCH($Q57,目標ごとの達成度!$N$95:$N$103,0),1)&gt;0,1,0))*F57</f>
        <v>0</v>
      </c>
      <c r="T57" s="67">
        <f>IF($Q57="",0,IF(INDEX(目標ごとの達成度!$O$95:$O$103,MATCH($Q57,目標ごとの達成度!$N$95:$N$103,0),1)&gt;0,1,0))*G57</f>
        <v>0</v>
      </c>
      <c r="U57" s="67">
        <f>IF($Q57="",0,INDEX(目標ごとの達成度!$O$95:$O$103,MATCH($Q57,目標ごとの達成度!$N$95:$N$103,0),1))*(F57+G57)</f>
        <v>0</v>
      </c>
      <c r="V57" s="67">
        <f t="shared" si="2"/>
        <v>0</v>
      </c>
      <c r="W57" s="67">
        <f>IF(P57="",99,INDEX(目標ごとの達成度!$M$109:$M$119,MATCH(P57,目標ごとの達成度!$N$109:$N$119,0),1))</f>
        <v>99</v>
      </c>
      <c r="X57" s="9">
        <f t="shared" si="5"/>
        <v>0</v>
      </c>
      <c r="Y57" s="9">
        <f t="shared" si="5"/>
        <v>0</v>
      </c>
      <c r="Z57" s="9">
        <f t="shared" si="5"/>
        <v>0</v>
      </c>
      <c r="AA57" s="9">
        <f t="shared" si="5"/>
        <v>0</v>
      </c>
      <c r="AB57" s="9">
        <f t="shared" si="5"/>
        <v>0</v>
      </c>
      <c r="AC57" s="9">
        <f t="shared" si="5"/>
        <v>0</v>
      </c>
      <c r="AD57" s="9">
        <f t="shared" si="5"/>
        <v>0</v>
      </c>
      <c r="AE57" s="9">
        <f t="shared" si="5"/>
        <v>0</v>
      </c>
      <c r="AF57" s="9">
        <f t="shared" si="5"/>
        <v>0</v>
      </c>
      <c r="AG57" s="9">
        <f t="shared" si="5"/>
        <v>0</v>
      </c>
      <c r="AH57" s="9">
        <f t="shared" si="5"/>
        <v>0</v>
      </c>
      <c r="AI57" s="9">
        <f t="shared" si="6"/>
        <v>0</v>
      </c>
      <c r="AJ57" s="9">
        <f t="shared" si="6"/>
        <v>0</v>
      </c>
      <c r="AK57" s="9">
        <f t="shared" si="6"/>
        <v>0</v>
      </c>
      <c r="AL57" s="9">
        <f t="shared" si="6"/>
        <v>0</v>
      </c>
      <c r="AM57" s="9">
        <f t="shared" si="6"/>
        <v>0</v>
      </c>
      <c r="AN57" s="9">
        <f t="shared" si="6"/>
        <v>0</v>
      </c>
      <c r="AO57" s="9">
        <f t="shared" si="6"/>
        <v>0</v>
      </c>
      <c r="AP57" s="9">
        <f t="shared" si="6"/>
        <v>0</v>
      </c>
      <c r="AQ57" s="9">
        <f t="shared" si="6"/>
        <v>0</v>
      </c>
      <c r="AR57" s="9">
        <f t="shared" si="6"/>
        <v>0</v>
      </c>
      <c r="AS57" s="9">
        <f t="shared" si="6"/>
        <v>0</v>
      </c>
    </row>
    <row r="58" spans="2:45" ht="19.899999999999999" customHeight="1" x14ac:dyDescent="0.15">
      <c r="B58" s="116"/>
      <c r="C58" s="116"/>
      <c r="D58" s="37"/>
      <c r="E58" s="77" t="s">
        <v>309</v>
      </c>
      <c r="F58" s="64"/>
      <c r="G58" s="64">
        <v>2</v>
      </c>
      <c r="H58" s="64"/>
      <c r="I58" s="64"/>
      <c r="J58" s="64"/>
      <c r="K58" s="64"/>
      <c r="L58" s="121"/>
      <c r="M58" s="119"/>
      <c r="N58" s="75"/>
      <c r="O58" s="75"/>
      <c r="P58" s="95"/>
      <c r="Q58" s="95"/>
      <c r="S58" s="67">
        <f>IF($Q58="",0,IF(INDEX(目標ごとの達成度!$O$95:$O$103,MATCH($Q58,目標ごとの達成度!$N$95:$N$103,0),1)&gt;0,1,0))*F58</f>
        <v>0</v>
      </c>
      <c r="T58" s="67">
        <f>IF($Q58="",0,IF(INDEX(目標ごとの達成度!$O$95:$O$103,MATCH($Q58,目標ごとの達成度!$N$95:$N$103,0),1)&gt;0,1,0))*G58</f>
        <v>0</v>
      </c>
      <c r="U58" s="67">
        <f>IF($Q58="",0,INDEX(目標ごとの達成度!$O$95:$O$103,MATCH($Q58,目標ごとの達成度!$N$95:$N$103,0),1))*(F58+G58)</f>
        <v>0</v>
      </c>
      <c r="V58" s="67">
        <f t="shared" si="2"/>
        <v>0</v>
      </c>
      <c r="W58" s="67">
        <f>IF(P58="",99,INDEX(目標ごとの達成度!$M$109:$M$119,MATCH(P58,目標ごとの達成度!$N$109:$N$119,0),1))</f>
        <v>99</v>
      </c>
      <c r="X58" s="9">
        <f t="shared" si="5"/>
        <v>0</v>
      </c>
      <c r="Y58" s="9">
        <f t="shared" si="5"/>
        <v>0</v>
      </c>
      <c r="Z58" s="9">
        <f t="shared" si="5"/>
        <v>0</v>
      </c>
      <c r="AA58" s="9">
        <f t="shared" si="5"/>
        <v>0</v>
      </c>
      <c r="AB58" s="9">
        <f t="shared" si="5"/>
        <v>0</v>
      </c>
      <c r="AC58" s="9">
        <f t="shared" si="5"/>
        <v>0</v>
      </c>
      <c r="AD58" s="9">
        <f t="shared" si="5"/>
        <v>0</v>
      </c>
      <c r="AE58" s="9">
        <f t="shared" si="5"/>
        <v>0</v>
      </c>
      <c r="AF58" s="9">
        <f t="shared" si="5"/>
        <v>0</v>
      </c>
      <c r="AG58" s="9">
        <f t="shared" si="5"/>
        <v>0</v>
      </c>
      <c r="AH58" s="9">
        <f t="shared" si="5"/>
        <v>0</v>
      </c>
      <c r="AI58" s="9">
        <f t="shared" si="6"/>
        <v>0</v>
      </c>
      <c r="AJ58" s="9">
        <f t="shared" si="6"/>
        <v>0</v>
      </c>
      <c r="AK58" s="9">
        <f t="shared" si="6"/>
        <v>0</v>
      </c>
      <c r="AL58" s="9">
        <f t="shared" si="6"/>
        <v>0</v>
      </c>
      <c r="AM58" s="9">
        <f t="shared" si="6"/>
        <v>0</v>
      </c>
      <c r="AN58" s="9">
        <f t="shared" si="6"/>
        <v>0</v>
      </c>
      <c r="AO58" s="9">
        <f t="shared" si="6"/>
        <v>0</v>
      </c>
      <c r="AP58" s="9">
        <f t="shared" si="6"/>
        <v>0</v>
      </c>
      <c r="AQ58" s="9">
        <f t="shared" si="6"/>
        <v>0</v>
      </c>
      <c r="AR58" s="9">
        <f t="shared" si="6"/>
        <v>0</v>
      </c>
      <c r="AS58" s="9">
        <f t="shared" si="6"/>
        <v>0</v>
      </c>
    </row>
    <row r="59" spans="2:45" ht="19.899999999999999" customHeight="1" x14ac:dyDescent="0.15">
      <c r="B59" s="116"/>
      <c r="C59" s="116" t="s">
        <v>177</v>
      </c>
      <c r="D59" s="37"/>
      <c r="E59" s="77" t="s">
        <v>310</v>
      </c>
      <c r="F59" s="64"/>
      <c r="G59" s="64">
        <v>2</v>
      </c>
      <c r="H59" s="64"/>
      <c r="I59" s="64"/>
      <c r="J59" s="64">
        <v>2</v>
      </c>
      <c r="K59" s="64"/>
      <c r="L59" s="64"/>
      <c r="M59" s="64"/>
      <c r="N59" s="75"/>
      <c r="O59" s="75"/>
      <c r="P59" s="95"/>
      <c r="Q59" s="95"/>
      <c r="S59" s="67">
        <f>IF($Q59="",0,IF(INDEX(目標ごとの達成度!$O$95:$O$103,MATCH($Q59,目標ごとの達成度!$N$95:$N$103,0),1)&gt;0,1,0))*F59</f>
        <v>0</v>
      </c>
      <c r="T59" s="67">
        <f>IF($Q59="",0,IF(INDEX(目標ごとの達成度!$O$95:$O$103,MATCH($Q59,目標ごとの達成度!$N$95:$N$103,0),1)&gt;0,1,0))*G59</f>
        <v>0</v>
      </c>
      <c r="U59" s="67">
        <f>IF($Q59="",0,INDEX(目標ごとの達成度!$O$95:$O$103,MATCH($Q59,目標ごとの達成度!$N$95:$N$103,0),1))*(F59+G59)</f>
        <v>0</v>
      </c>
      <c r="V59" s="67">
        <f t="shared" si="2"/>
        <v>0</v>
      </c>
      <c r="W59" s="67">
        <f>IF(P59="",99,INDEX(目標ごとの達成度!$M$109:$M$119,MATCH(P59,目標ごとの達成度!$N$109:$N$119,0),1))</f>
        <v>99</v>
      </c>
      <c r="X59" s="9">
        <f t="shared" si="5"/>
        <v>0</v>
      </c>
      <c r="Y59" s="9">
        <f t="shared" si="5"/>
        <v>0</v>
      </c>
      <c r="Z59" s="9">
        <f t="shared" si="5"/>
        <v>0</v>
      </c>
      <c r="AA59" s="9">
        <f t="shared" si="5"/>
        <v>0</v>
      </c>
      <c r="AB59" s="9">
        <f t="shared" si="5"/>
        <v>0</v>
      </c>
      <c r="AC59" s="9">
        <f t="shared" si="5"/>
        <v>0</v>
      </c>
      <c r="AD59" s="9">
        <f t="shared" si="5"/>
        <v>0</v>
      </c>
      <c r="AE59" s="9">
        <f t="shared" si="5"/>
        <v>0</v>
      </c>
      <c r="AF59" s="9">
        <f t="shared" si="5"/>
        <v>0</v>
      </c>
      <c r="AG59" s="9">
        <f t="shared" si="5"/>
        <v>0</v>
      </c>
      <c r="AH59" s="9">
        <f t="shared" si="5"/>
        <v>0</v>
      </c>
      <c r="AI59" s="9">
        <f t="shared" si="6"/>
        <v>0</v>
      </c>
      <c r="AJ59" s="9">
        <f t="shared" si="6"/>
        <v>0</v>
      </c>
      <c r="AK59" s="9">
        <f t="shared" si="6"/>
        <v>0</v>
      </c>
      <c r="AL59" s="9">
        <f t="shared" si="6"/>
        <v>0</v>
      </c>
      <c r="AM59" s="9">
        <f t="shared" si="6"/>
        <v>0</v>
      </c>
      <c r="AN59" s="9">
        <f t="shared" si="6"/>
        <v>0</v>
      </c>
      <c r="AO59" s="9">
        <f t="shared" si="6"/>
        <v>0</v>
      </c>
      <c r="AP59" s="9">
        <f t="shared" si="6"/>
        <v>0</v>
      </c>
      <c r="AQ59" s="9">
        <f t="shared" si="6"/>
        <v>0</v>
      </c>
      <c r="AR59" s="9">
        <f t="shared" si="6"/>
        <v>0</v>
      </c>
      <c r="AS59" s="9">
        <f t="shared" si="6"/>
        <v>0</v>
      </c>
    </row>
    <row r="60" spans="2:45" ht="19.899999999999999" customHeight="1" x14ac:dyDescent="0.15">
      <c r="B60" s="116"/>
      <c r="C60" s="116"/>
      <c r="D60" s="37"/>
      <c r="E60" s="77" t="s">
        <v>311</v>
      </c>
      <c r="F60" s="64"/>
      <c r="G60" s="64">
        <v>2</v>
      </c>
      <c r="H60" s="64"/>
      <c r="I60" s="64"/>
      <c r="J60" s="64"/>
      <c r="K60" s="120">
        <v>2</v>
      </c>
      <c r="L60" s="64"/>
      <c r="M60" s="64"/>
      <c r="N60" s="75"/>
      <c r="O60" s="75"/>
      <c r="P60" s="95"/>
      <c r="Q60" s="95"/>
      <c r="S60" s="67">
        <f>IF($Q60="",0,IF(INDEX(目標ごとの達成度!$O$95:$O$103,MATCH($Q60,目標ごとの達成度!$N$95:$N$103,0),1)&gt;0,1,0))*F60</f>
        <v>0</v>
      </c>
      <c r="T60" s="67">
        <f>IF($Q60="",0,IF(INDEX(目標ごとの達成度!$O$95:$O$103,MATCH($Q60,目標ごとの達成度!$N$95:$N$103,0),1)&gt;0,1,0))*G60</f>
        <v>0</v>
      </c>
      <c r="U60" s="67">
        <f>IF($Q60="",0,INDEX(目標ごとの達成度!$O$95:$O$103,MATCH($Q60,目標ごとの達成度!$N$95:$N$103,0),1))*(F60+G60)</f>
        <v>0</v>
      </c>
      <c r="V60" s="67">
        <f t="shared" si="2"/>
        <v>0</v>
      </c>
      <c r="W60" s="67">
        <f>IF(P60="",99,INDEX(目標ごとの達成度!$M$109:$M$119,MATCH(P60,目標ごとの達成度!$N$109:$N$119,0),1))</f>
        <v>99</v>
      </c>
      <c r="X60" s="9">
        <f t="shared" si="5"/>
        <v>0</v>
      </c>
      <c r="Y60" s="9">
        <f t="shared" si="5"/>
        <v>0</v>
      </c>
      <c r="Z60" s="9">
        <f t="shared" si="5"/>
        <v>0</v>
      </c>
      <c r="AA60" s="9">
        <f t="shared" si="5"/>
        <v>0</v>
      </c>
      <c r="AB60" s="9">
        <f t="shared" si="5"/>
        <v>0</v>
      </c>
      <c r="AC60" s="9">
        <f t="shared" si="5"/>
        <v>0</v>
      </c>
      <c r="AD60" s="9">
        <f t="shared" si="5"/>
        <v>0</v>
      </c>
      <c r="AE60" s="9">
        <f t="shared" si="5"/>
        <v>0</v>
      </c>
      <c r="AF60" s="9">
        <f t="shared" si="5"/>
        <v>0</v>
      </c>
      <c r="AG60" s="9">
        <f t="shared" si="5"/>
        <v>0</v>
      </c>
      <c r="AH60" s="9">
        <f t="shared" si="5"/>
        <v>0</v>
      </c>
      <c r="AI60" s="9">
        <f t="shared" si="6"/>
        <v>0</v>
      </c>
      <c r="AJ60" s="9">
        <f t="shared" si="6"/>
        <v>0</v>
      </c>
      <c r="AK60" s="9">
        <f t="shared" si="6"/>
        <v>0</v>
      </c>
      <c r="AL60" s="9">
        <f t="shared" si="6"/>
        <v>0</v>
      </c>
      <c r="AM60" s="9">
        <f t="shared" si="6"/>
        <v>0</v>
      </c>
      <c r="AN60" s="9">
        <f t="shared" si="6"/>
        <v>0</v>
      </c>
      <c r="AO60" s="9">
        <f t="shared" si="6"/>
        <v>0</v>
      </c>
      <c r="AP60" s="9">
        <f t="shared" si="6"/>
        <v>0</v>
      </c>
      <c r="AQ60" s="9">
        <f t="shared" si="6"/>
        <v>0</v>
      </c>
      <c r="AR60" s="9">
        <f t="shared" si="6"/>
        <v>0</v>
      </c>
      <c r="AS60" s="9">
        <f t="shared" si="6"/>
        <v>0</v>
      </c>
    </row>
    <row r="61" spans="2:45" ht="19.899999999999999" customHeight="1" x14ac:dyDescent="0.15">
      <c r="B61" s="116"/>
      <c r="C61" s="116"/>
      <c r="D61" s="37"/>
      <c r="E61" s="77" t="s">
        <v>312</v>
      </c>
      <c r="F61" s="64"/>
      <c r="G61" s="64">
        <v>2</v>
      </c>
      <c r="H61" s="64"/>
      <c r="I61" s="64"/>
      <c r="J61" s="64"/>
      <c r="K61" s="120"/>
      <c r="L61" s="120">
        <v>2</v>
      </c>
      <c r="M61" s="64"/>
      <c r="N61" s="75"/>
      <c r="O61" s="75"/>
      <c r="P61" s="95"/>
      <c r="Q61" s="95"/>
      <c r="S61" s="67">
        <f>IF($Q61="",0,IF(INDEX(目標ごとの達成度!$O$95:$O$103,MATCH($Q61,目標ごとの達成度!$N$95:$N$103,0),1)&gt;0,1,0))*F61</f>
        <v>0</v>
      </c>
      <c r="T61" s="67">
        <f>IF($Q61="",0,IF(INDEX(目標ごとの達成度!$O$95:$O$103,MATCH($Q61,目標ごとの達成度!$N$95:$N$103,0),1)&gt;0,1,0))*G61</f>
        <v>0</v>
      </c>
      <c r="U61" s="67">
        <f>IF($Q61="",0,INDEX(目標ごとの達成度!$O$95:$O$103,MATCH($Q61,目標ごとの達成度!$N$95:$N$103,0),1))*(F61+G61)</f>
        <v>0</v>
      </c>
      <c r="V61" s="67">
        <f t="shared" si="2"/>
        <v>0</v>
      </c>
      <c r="W61" s="67">
        <f>IF(P61="",99,INDEX(目標ごとの達成度!$M$109:$M$119,MATCH(P61,目標ごとの達成度!$N$109:$N$119,0),1))</f>
        <v>99</v>
      </c>
      <c r="X61" s="9">
        <f t="shared" si="5"/>
        <v>0</v>
      </c>
      <c r="Y61" s="9">
        <f t="shared" si="5"/>
        <v>0</v>
      </c>
      <c r="Z61" s="9">
        <f t="shared" si="5"/>
        <v>0</v>
      </c>
      <c r="AA61" s="9">
        <f t="shared" si="5"/>
        <v>0</v>
      </c>
      <c r="AB61" s="9">
        <f t="shared" si="5"/>
        <v>0</v>
      </c>
      <c r="AC61" s="9">
        <f t="shared" si="5"/>
        <v>0</v>
      </c>
      <c r="AD61" s="9">
        <f t="shared" si="5"/>
        <v>0</v>
      </c>
      <c r="AE61" s="9">
        <f t="shared" si="5"/>
        <v>0</v>
      </c>
      <c r="AF61" s="9">
        <f t="shared" si="5"/>
        <v>0</v>
      </c>
      <c r="AG61" s="9">
        <f t="shared" si="5"/>
        <v>0</v>
      </c>
      <c r="AH61" s="9">
        <f t="shared" si="5"/>
        <v>0</v>
      </c>
      <c r="AI61" s="9">
        <f t="shared" si="6"/>
        <v>0</v>
      </c>
      <c r="AJ61" s="9">
        <f t="shared" si="6"/>
        <v>0</v>
      </c>
      <c r="AK61" s="9">
        <f t="shared" si="6"/>
        <v>0</v>
      </c>
      <c r="AL61" s="9">
        <f t="shared" si="6"/>
        <v>0</v>
      </c>
      <c r="AM61" s="9">
        <f t="shared" si="6"/>
        <v>0</v>
      </c>
      <c r="AN61" s="9">
        <f t="shared" si="6"/>
        <v>0</v>
      </c>
      <c r="AO61" s="9">
        <f t="shared" si="6"/>
        <v>0</v>
      </c>
      <c r="AP61" s="9">
        <f t="shared" si="6"/>
        <v>0</v>
      </c>
      <c r="AQ61" s="9">
        <f t="shared" si="6"/>
        <v>0</v>
      </c>
      <c r="AR61" s="9">
        <f t="shared" si="6"/>
        <v>0</v>
      </c>
      <c r="AS61" s="9">
        <f t="shared" si="6"/>
        <v>0</v>
      </c>
    </row>
    <row r="62" spans="2:45" ht="19.899999999999999" customHeight="1" x14ac:dyDescent="0.15">
      <c r="B62" s="116"/>
      <c r="C62" s="116"/>
      <c r="D62" s="37"/>
      <c r="E62" s="77" t="s">
        <v>313</v>
      </c>
      <c r="F62" s="64"/>
      <c r="G62" s="64">
        <v>2</v>
      </c>
      <c r="H62" s="64"/>
      <c r="I62" s="64"/>
      <c r="J62" s="64"/>
      <c r="K62" s="120"/>
      <c r="L62" s="120"/>
      <c r="M62" s="64"/>
      <c r="N62" s="75"/>
      <c r="O62" s="75"/>
      <c r="P62" s="95"/>
      <c r="Q62" s="95"/>
      <c r="S62" s="67">
        <f>IF($Q62="",0,IF(INDEX(目標ごとの達成度!$O$95:$O$103,MATCH($Q62,目標ごとの達成度!$N$95:$N$103,0),1)&gt;0,1,0))*F62</f>
        <v>0</v>
      </c>
      <c r="T62" s="67">
        <f>IF($Q62="",0,IF(INDEX(目標ごとの達成度!$O$95:$O$103,MATCH($Q62,目標ごとの達成度!$N$95:$N$103,0),1)&gt;0,1,0))*G62</f>
        <v>0</v>
      </c>
      <c r="U62" s="67">
        <f>IF($Q62="",0,INDEX(目標ごとの達成度!$O$95:$O$103,MATCH($Q62,目標ごとの達成度!$N$95:$N$103,0),1))*(F62+G62)</f>
        <v>0</v>
      </c>
      <c r="V62" s="67">
        <f t="shared" si="2"/>
        <v>0</v>
      </c>
      <c r="W62" s="67">
        <f>IF(P62="",99,INDEX(目標ごとの達成度!$M$109:$M$119,MATCH(P62,目標ごとの達成度!$N$109:$N$119,0),1))</f>
        <v>99</v>
      </c>
      <c r="X62" s="9">
        <f t="shared" si="5"/>
        <v>0</v>
      </c>
      <c r="Y62" s="9">
        <f t="shared" si="5"/>
        <v>0</v>
      </c>
      <c r="Z62" s="9">
        <f t="shared" ref="Y62:AH79" si="7">IF($W62=Z$5,$S62+$T62,0)</f>
        <v>0</v>
      </c>
      <c r="AA62" s="9">
        <f t="shared" si="7"/>
        <v>0</v>
      </c>
      <c r="AB62" s="9">
        <f t="shared" si="7"/>
        <v>0</v>
      </c>
      <c r="AC62" s="9">
        <f t="shared" si="7"/>
        <v>0</v>
      </c>
      <c r="AD62" s="9">
        <f t="shared" si="7"/>
        <v>0</v>
      </c>
      <c r="AE62" s="9">
        <f t="shared" si="7"/>
        <v>0</v>
      </c>
      <c r="AF62" s="9">
        <f t="shared" si="7"/>
        <v>0</v>
      </c>
      <c r="AG62" s="9">
        <f t="shared" si="7"/>
        <v>0</v>
      </c>
      <c r="AH62" s="9">
        <f t="shared" si="7"/>
        <v>0</v>
      </c>
      <c r="AI62" s="9">
        <f t="shared" si="6"/>
        <v>0</v>
      </c>
      <c r="AJ62" s="9">
        <f t="shared" si="6"/>
        <v>0</v>
      </c>
      <c r="AK62" s="9">
        <f t="shared" ref="AJ62:AS79" si="8">IF($W62=AK$5,$V62,0)</f>
        <v>0</v>
      </c>
      <c r="AL62" s="9">
        <f t="shared" si="8"/>
        <v>0</v>
      </c>
      <c r="AM62" s="9">
        <f t="shared" si="8"/>
        <v>0</v>
      </c>
      <c r="AN62" s="9">
        <f t="shared" si="8"/>
        <v>0</v>
      </c>
      <c r="AO62" s="9">
        <f t="shared" si="8"/>
        <v>0</v>
      </c>
      <c r="AP62" s="9">
        <f t="shared" si="8"/>
        <v>0</v>
      </c>
      <c r="AQ62" s="9">
        <f t="shared" si="8"/>
        <v>0</v>
      </c>
      <c r="AR62" s="9">
        <f t="shared" si="8"/>
        <v>0</v>
      </c>
      <c r="AS62" s="9">
        <f t="shared" si="8"/>
        <v>0</v>
      </c>
    </row>
    <row r="63" spans="2:45" ht="19.899999999999999" customHeight="1" x14ac:dyDescent="0.15">
      <c r="B63" s="116"/>
      <c r="C63" s="116"/>
      <c r="D63" s="37"/>
      <c r="E63" s="77" t="s">
        <v>314</v>
      </c>
      <c r="F63" s="64"/>
      <c r="G63" s="64">
        <v>2</v>
      </c>
      <c r="H63" s="64"/>
      <c r="I63" s="64"/>
      <c r="J63" s="64"/>
      <c r="K63" s="120"/>
      <c r="L63" s="120"/>
      <c r="M63" s="64"/>
      <c r="N63" s="75"/>
      <c r="O63" s="75"/>
      <c r="P63" s="95"/>
      <c r="Q63" s="95"/>
      <c r="S63" s="67">
        <f>IF($Q63="",0,IF(INDEX(目標ごとの達成度!$O$95:$O$103,MATCH($Q63,目標ごとの達成度!$N$95:$N$103,0),1)&gt;0,1,0))*F63</f>
        <v>0</v>
      </c>
      <c r="T63" s="67">
        <f>IF($Q63="",0,IF(INDEX(目標ごとの達成度!$O$95:$O$103,MATCH($Q63,目標ごとの達成度!$N$95:$N$103,0),1)&gt;0,1,0))*G63</f>
        <v>0</v>
      </c>
      <c r="U63" s="67">
        <f>IF($Q63="",0,INDEX(目標ごとの達成度!$O$95:$O$103,MATCH($Q63,目標ごとの達成度!$N$95:$N$103,0),1))*(F63+G63)</f>
        <v>0</v>
      </c>
      <c r="V63" s="67">
        <f t="shared" si="2"/>
        <v>0</v>
      </c>
      <c r="W63" s="67">
        <f>IF(P63="",99,INDEX(目標ごとの達成度!$M$109:$M$119,MATCH(P63,目標ごとの達成度!$N$109:$N$119,0),1))</f>
        <v>99</v>
      </c>
      <c r="X63" s="9">
        <f t="shared" ref="X63:X79" si="9">IF($W63=X$5,$S63+$T63,0)</f>
        <v>0</v>
      </c>
      <c r="Y63" s="9">
        <f t="shared" si="7"/>
        <v>0</v>
      </c>
      <c r="Z63" s="9">
        <f t="shared" si="7"/>
        <v>0</v>
      </c>
      <c r="AA63" s="9">
        <f t="shared" si="7"/>
        <v>0</v>
      </c>
      <c r="AB63" s="9">
        <f t="shared" si="7"/>
        <v>0</v>
      </c>
      <c r="AC63" s="9">
        <f t="shared" si="7"/>
        <v>0</v>
      </c>
      <c r="AD63" s="9">
        <f t="shared" si="7"/>
        <v>0</v>
      </c>
      <c r="AE63" s="9">
        <f t="shared" si="7"/>
        <v>0</v>
      </c>
      <c r="AF63" s="9">
        <f t="shared" si="7"/>
        <v>0</v>
      </c>
      <c r="AG63" s="9">
        <f t="shared" si="7"/>
        <v>0</v>
      </c>
      <c r="AH63" s="9">
        <f t="shared" si="7"/>
        <v>0</v>
      </c>
      <c r="AI63" s="9">
        <f t="shared" ref="AI63:AI79" si="10">IF($W63=AI$5,$V63,0)</f>
        <v>0</v>
      </c>
      <c r="AJ63" s="9">
        <f t="shared" si="8"/>
        <v>0</v>
      </c>
      <c r="AK63" s="9">
        <f t="shared" si="8"/>
        <v>0</v>
      </c>
      <c r="AL63" s="9">
        <f t="shared" si="8"/>
        <v>0</v>
      </c>
      <c r="AM63" s="9">
        <f t="shared" si="8"/>
        <v>0</v>
      </c>
      <c r="AN63" s="9">
        <f t="shared" si="8"/>
        <v>0</v>
      </c>
      <c r="AO63" s="9">
        <f t="shared" si="8"/>
        <v>0</v>
      </c>
      <c r="AP63" s="9">
        <f t="shared" si="8"/>
        <v>0</v>
      </c>
      <c r="AQ63" s="9">
        <f t="shared" si="8"/>
        <v>0</v>
      </c>
      <c r="AR63" s="9">
        <f t="shared" si="8"/>
        <v>0</v>
      </c>
      <c r="AS63" s="9">
        <f t="shared" si="8"/>
        <v>0</v>
      </c>
    </row>
    <row r="64" spans="2:45" ht="19.899999999999999" customHeight="1" x14ac:dyDescent="0.15">
      <c r="B64" s="116"/>
      <c r="C64" s="116"/>
      <c r="D64" s="37"/>
      <c r="E64" s="77" t="s">
        <v>315</v>
      </c>
      <c r="F64" s="64"/>
      <c r="G64" s="64">
        <v>2</v>
      </c>
      <c r="H64" s="64"/>
      <c r="I64" s="64"/>
      <c r="J64" s="64"/>
      <c r="K64" s="120"/>
      <c r="L64" s="120"/>
      <c r="M64" s="64"/>
      <c r="N64" s="75"/>
      <c r="O64" s="75"/>
      <c r="P64" s="95"/>
      <c r="Q64" s="95"/>
      <c r="S64" s="67">
        <f>IF($Q64="",0,IF(INDEX(目標ごとの達成度!$O$95:$O$103,MATCH($Q64,目標ごとの達成度!$N$95:$N$103,0),1)&gt;0,1,0))*F64</f>
        <v>0</v>
      </c>
      <c r="T64" s="67">
        <f>IF($Q64="",0,IF(INDEX(目標ごとの達成度!$O$95:$O$103,MATCH($Q64,目標ごとの達成度!$N$95:$N$103,0),1)&gt;0,1,0))*G64</f>
        <v>0</v>
      </c>
      <c r="U64" s="67">
        <f>IF($Q64="",0,INDEX(目標ごとの達成度!$O$95:$O$103,MATCH($Q64,目標ごとの達成度!$N$95:$N$103,0),1))*(F64+G64)</f>
        <v>0</v>
      </c>
      <c r="V64" s="67">
        <f t="shared" si="2"/>
        <v>0</v>
      </c>
      <c r="W64" s="67">
        <f>IF(P64="",99,INDEX(目標ごとの達成度!$M$109:$M$119,MATCH(P64,目標ごとの達成度!$N$109:$N$119,0),1))</f>
        <v>99</v>
      </c>
      <c r="X64" s="9">
        <f t="shared" si="9"/>
        <v>0</v>
      </c>
      <c r="Y64" s="9">
        <f t="shared" si="7"/>
        <v>0</v>
      </c>
      <c r="Z64" s="9">
        <f t="shared" si="7"/>
        <v>0</v>
      </c>
      <c r="AA64" s="9">
        <f t="shared" si="7"/>
        <v>0</v>
      </c>
      <c r="AB64" s="9">
        <f t="shared" si="7"/>
        <v>0</v>
      </c>
      <c r="AC64" s="9">
        <f t="shared" si="7"/>
        <v>0</v>
      </c>
      <c r="AD64" s="9">
        <f t="shared" si="7"/>
        <v>0</v>
      </c>
      <c r="AE64" s="9">
        <f t="shared" si="7"/>
        <v>0</v>
      </c>
      <c r="AF64" s="9">
        <f t="shared" si="7"/>
        <v>0</v>
      </c>
      <c r="AG64" s="9">
        <f t="shared" si="7"/>
        <v>0</v>
      </c>
      <c r="AH64" s="9">
        <f t="shared" si="7"/>
        <v>0</v>
      </c>
      <c r="AI64" s="9">
        <f t="shared" si="10"/>
        <v>0</v>
      </c>
      <c r="AJ64" s="9">
        <f t="shared" si="8"/>
        <v>0</v>
      </c>
      <c r="AK64" s="9">
        <f t="shared" si="8"/>
        <v>0</v>
      </c>
      <c r="AL64" s="9">
        <f t="shared" si="8"/>
        <v>0</v>
      </c>
      <c r="AM64" s="9">
        <f t="shared" si="8"/>
        <v>0</v>
      </c>
      <c r="AN64" s="9">
        <f t="shared" si="8"/>
        <v>0</v>
      </c>
      <c r="AO64" s="9">
        <f t="shared" si="8"/>
        <v>0</v>
      </c>
      <c r="AP64" s="9">
        <f t="shared" si="8"/>
        <v>0</v>
      </c>
      <c r="AQ64" s="9">
        <f t="shared" si="8"/>
        <v>0</v>
      </c>
      <c r="AR64" s="9">
        <f t="shared" si="8"/>
        <v>0</v>
      </c>
      <c r="AS64" s="9">
        <f t="shared" si="8"/>
        <v>0</v>
      </c>
    </row>
    <row r="65" spans="2:45" ht="19.899999999999999" customHeight="1" x14ac:dyDescent="0.15">
      <c r="B65" s="116"/>
      <c r="C65" s="116"/>
      <c r="D65" s="37"/>
      <c r="E65" s="77" t="s">
        <v>316</v>
      </c>
      <c r="F65" s="64"/>
      <c r="G65" s="64">
        <v>2</v>
      </c>
      <c r="H65" s="64"/>
      <c r="I65" s="64"/>
      <c r="J65" s="64"/>
      <c r="K65" s="64"/>
      <c r="L65" s="120"/>
      <c r="M65" s="64"/>
      <c r="N65" s="75"/>
      <c r="O65" s="75"/>
      <c r="P65" s="95"/>
      <c r="Q65" s="95"/>
      <c r="S65" s="67">
        <f>IF($Q65="",0,IF(INDEX(目標ごとの達成度!$O$95:$O$103,MATCH($Q65,目標ごとの達成度!$N$95:$N$103,0),1)&gt;0,1,0))*F65</f>
        <v>0</v>
      </c>
      <c r="T65" s="67">
        <f>IF($Q65="",0,IF(INDEX(目標ごとの達成度!$O$95:$O$103,MATCH($Q65,目標ごとの達成度!$N$95:$N$103,0),1)&gt;0,1,0))*G65</f>
        <v>0</v>
      </c>
      <c r="U65" s="67">
        <f>IF($Q65="",0,INDEX(目標ごとの達成度!$O$95:$O$103,MATCH($Q65,目標ごとの達成度!$N$95:$N$103,0),1))*(F65+G65)</f>
        <v>0</v>
      </c>
      <c r="V65" s="67">
        <f t="shared" si="2"/>
        <v>0</v>
      </c>
      <c r="W65" s="67">
        <f>IF(P65="",99,INDEX(目標ごとの達成度!$M$109:$M$119,MATCH(P65,目標ごとの達成度!$N$109:$N$119,0),1))</f>
        <v>99</v>
      </c>
      <c r="X65" s="9">
        <f t="shared" si="9"/>
        <v>0</v>
      </c>
      <c r="Y65" s="9">
        <f t="shared" si="7"/>
        <v>0</v>
      </c>
      <c r="Z65" s="9">
        <f t="shared" si="7"/>
        <v>0</v>
      </c>
      <c r="AA65" s="9">
        <f t="shared" si="7"/>
        <v>0</v>
      </c>
      <c r="AB65" s="9">
        <f t="shared" si="7"/>
        <v>0</v>
      </c>
      <c r="AC65" s="9">
        <f t="shared" si="7"/>
        <v>0</v>
      </c>
      <c r="AD65" s="9">
        <f t="shared" si="7"/>
        <v>0</v>
      </c>
      <c r="AE65" s="9">
        <f t="shared" si="7"/>
        <v>0</v>
      </c>
      <c r="AF65" s="9">
        <f t="shared" si="7"/>
        <v>0</v>
      </c>
      <c r="AG65" s="9">
        <f t="shared" si="7"/>
        <v>0</v>
      </c>
      <c r="AH65" s="9">
        <f t="shared" si="7"/>
        <v>0</v>
      </c>
      <c r="AI65" s="9">
        <f t="shared" si="10"/>
        <v>0</v>
      </c>
      <c r="AJ65" s="9">
        <f t="shared" si="8"/>
        <v>0</v>
      </c>
      <c r="AK65" s="9">
        <f t="shared" si="8"/>
        <v>0</v>
      </c>
      <c r="AL65" s="9">
        <f t="shared" si="8"/>
        <v>0</v>
      </c>
      <c r="AM65" s="9">
        <f t="shared" si="8"/>
        <v>0</v>
      </c>
      <c r="AN65" s="9">
        <f t="shared" si="8"/>
        <v>0</v>
      </c>
      <c r="AO65" s="9">
        <f t="shared" si="8"/>
        <v>0</v>
      </c>
      <c r="AP65" s="9">
        <f t="shared" si="8"/>
        <v>0</v>
      </c>
      <c r="AQ65" s="9">
        <f t="shared" si="8"/>
        <v>0</v>
      </c>
      <c r="AR65" s="9">
        <f t="shared" si="8"/>
        <v>0</v>
      </c>
      <c r="AS65" s="9">
        <f t="shared" si="8"/>
        <v>0</v>
      </c>
    </row>
    <row r="66" spans="2:45" ht="19.899999999999999" customHeight="1" x14ac:dyDescent="0.15">
      <c r="B66" s="116"/>
      <c r="C66" s="116"/>
      <c r="D66" s="37"/>
      <c r="E66" s="77" t="s">
        <v>317</v>
      </c>
      <c r="F66" s="64"/>
      <c r="G66" s="64">
        <v>2</v>
      </c>
      <c r="H66" s="64">
        <v>2</v>
      </c>
      <c r="I66" s="64"/>
      <c r="J66" s="64"/>
      <c r="K66" s="64"/>
      <c r="L66" s="120"/>
      <c r="M66" s="64"/>
      <c r="N66" s="75"/>
      <c r="O66" s="75"/>
      <c r="P66" s="95"/>
      <c r="Q66" s="95"/>
      <c r="S66" s="67">
        <f>IF($Q66="",0,IF(INDEX(目標ごとの達成度!$O$95:$O$103,MATCH($Q66,目標ごとの達成度!$N$95:$N$103,0),1)&gt;0,1,0))*F66</f>
        <v>0</v>
      </c>
      <c r="T66" s="67">
        <f>IF($Q66="",0,IF(INDEX(目標ごとの達成度!$O$95:$O$103,MATCH($Q66,目標ごとの達成度!$N$95:$N$103,0),1)&gt;0,1,0))*G66</f>
        <v>0</v>
      </c>
      <c r="U66" s="67">
        <f>IF($Q66="",0,INDEX(目標ごとの達成度!$O$95:$O$103,MATCH($Q66,目標ごとの達成度!$N$95:$N$103,0),1))*(F66+G66)</f>
        <v>0</v>
      </c>
      <c r="V66" s="67">
        <f t="shared" si="2"/>
        <v>0</v>
      </c>
      <c r="W66" s="67">
        <f>IF(P66="",99,INDEX(目標ごとの達成度!$M$109:$M$119,MATCH(P66,目標ごとの達成度!$N$109:$N$119,0),1))</f>
        <v>99</v>
      </c>
      <c r="X66" s="9">
        <f t="shared" si="9"/>
        <v>0</v>
      </c>
      <c r="Y66" s="9">
        <f t="shared" si="7"/>
        <v>0</v>
      </c>
      <c r="Z66" s="9">
        <f t="shared" si="7"/>
        <v>0</v>
      </c>
      <c r="AA66" s="9">
        <f t="shared" si="7"/>
        <v>0</v>
      </c>
      <c r="AB66" s="9">
        <f t="shared" si="7"/>
        <v>0</v>
      </c>
      <c r="AC66" s="9">
        <f t="shared" si="7"/>
        <v>0</v>
      </c>
      <c r="AD66" s="9">
        <f t="shared" si="7"/>
        <v>0</v>
      </c>
      <c r="AE66" s="9">
        <f t="shared" si="7"/>
        <v>0</v>
      </c>
      <c r="AF66" s="9">
        <f t="shared" si="7"/>
        <v>0</v>
      </c>
      <c r="AG66" s="9">
        <f t="shared" si="7"/>
        <v>0</v>
      </c>
      <c r="AH66" s="9">
        <f t="shared" si="7"/>
        <v>0</v>
      </c>
      <c r="AI66" s="9">
        <f t="shared" si="10"/>
        <v>0</v>
      </c>
      <c r="AJ66" s="9">
        <f t="shared" si="8"/>
        <v>0</v>
      </c>
      <c r="AK66" s="9">
        <f t="shared" si="8"/>
        <v>0</v>
      </c>
      <c r="AL66" s="9">
        <f t="shared" si="8"/>
        <v>0</v>
      </c>
      <c r="AM66" s="9">
        <f t="shared" si="8"/>
        <v>0</v>
      </c>
      <c r="AN66" s="9">
        <f t="shared" si="8"/>
        <v>0</v>
      </c>
      <c r="AO66" s="9">
        <f t="shared" si="8"/>
        <v>0</v>
      </c>
      <c r="AP66" s="9">
        <f t="shared" si="8"/>
        <v>0</v>
      </c>
      <c r="AQ66" s="9">
        <f t="shared" si="8"/>
        <v>0</v>
      </c>
      <c r="AR66" s="9">
        <f t="shared" si="8"/>
        <v>0</v>
      </c>
      <c r="AS66" s="9">
        <f t="shared" si="8"/>
        <v>0</v>
      </c>
    </row>
    <row r="67" spans="2:45" ht="19.899999999999999" customHeight="1" x14ac:dyDescent="0.15">
      <c r="B67" s="116"/>
      <c r="C67" s="116"/>
      <c r="D67" s="37"/>
      <c r="E67" s="77" t="s">
        <v>318</v>
      </c>
      <c r="F67" s="64"/>
      <c r="G67" s="64">
        <v>2</v>
      </c>
      <c r="H67" s="64"/>
      <c r="I67" s="64">
        <v>2</v>
      </c>
      <c r="J67" s="64"/>
      <c r="K67" s="64"/>
      <c r="L67" s="120"/>
      <c r="M67" s="64"/>
      <c r="N67" s="75"/>
      <c r="O67" s="75"/>
      <c r="P67" s="95"/>
      <c r="Q67" s="95"/>
      <c r="S67" s="67">
        <f>IF($Q67="",0,IF(INDEX(目標ごとの達成度!$O$95:$O$103,MATCH($Q67,目標ごとの達成度!$N$95:$N$103,0),1)&gt;0,1,0))*F67</f>
        <v>0</v>
      </c>
      <c r="T67" s="67">
        <f>IF($Q67="",0,IF(INDEX(目標ごとの達成度!$O$95:$O$103,MATCH($Q67,目標ごとの達成度!$N$95:$N$103,0),1)&gt;0,1,0))*G67</f>
        <v>0</v>
      </c>
      <c r="U67" s="67">
        <f>IF($Q67="",0,INDEX(目標ごとの達成度!$O$95:$O$103,MATCH($Q67,目標ごとの達成度!$N$95:$N$103,0),1))*(F67+G67)</f>
        <v>0</v>
      </c>
      <c r="V67" s="67">
        <f t="shared" si="2"/>
        <v>0</v>
      </c>
      <c r="W67" s="67">
        <f>IF(P67="",99,INDEX(目標ごとの達成度!$M$109:$M$119,MATCH(P67,目標ごとの達成度!$N$109:$N$119,0),1))</f>
        <v>99</v>
      </c>
      <c r="X67" s="9">
        <f t="shared" si="9"/>
        <v>0</v>
      </c>
      <c r="Y67" s="9">
        <f t="shared" si="7"/>
        <v>0</v>
      </c>
      <c r="Z67" s="9">
        <f t="shared" si="7"/>
        <v>0</v>
      </c>
      <c r="AA67" s="9">
        <f t="shared" si="7"/>
        <v>0</v>
      </c>
      <c r="AB67" s="9">
        <f t="shared" si="7"/>
        <v>0</v>
      </c>
      <c r="AC67" s="9">
        <f t="shared" si="7"/>
        <v>0</v>
      </c>
      <c r="AD67" s="9">
        <f t="shared" si="7"/>
        <v>0</v>
      </c>
      <c r="AE67" s="9">
        <f t="shared" si="7"/>
        <v>0</v>
      </c>
      <c r="AF67" s="9">
        <f t="shared" si="7"/>
        <v>0</v>
      </c>
      <c r="AG67" s="9">
        <f t="shared" si="7"/>
        <v>0</v>
      </c>
      <c r="AH67" s="9">
        <f t="shared" si="7"/>
        <v>0</v>
      </c>
      <c r="AI67" s="9">
        <f t="shared" si="10"/>
        <v>0</v>
      </c>
      <c r="AJ67" s="9">
        <f t="shared" si="8"/>
        <v>0</v>
      </c>
      <c r="AK67" s="9">
        <f t="shared" si="8"/>
        <v>0</v>
      </c>
      <c r="AL67" s="9">
        <f t="shared" si="8"/>
        <v>0</v>
      </c>
      <c r="AM67" s="9">
        <f t="shared" si="8"/>
        <v>0</v>
      </c>
      <c r="AN67" s="9">
        <f t="shared" si="8"/>
        <v>0</v>
      </c>
      <c r="AO67" s="9">
        <f t="shared" si="8"/>
        <v>0</v>
      </c>
      <c r="AP67" s="9">
        <f t="shared" si="8"/>
        <v>0</v>
      </c>
      <c r="AQ67" s="9">
        <f t="shared" si="8"/>
        <v>0</v>
      </c>
      <c r="AR67" s="9">
        <f t="shared" si="8"/>
        <v>0</v>
      </c>
      <c r="AS67" s="9">
        <f t="shared" si="8"/>
        <v>0</v>
      </c>
    </row>
    <row r="68" spans="2:45" ht="19.899999999999999" customHeight="1" x14ac:dyDescent="0.15">
      <c r="B68" s="116" t="s">
        <v>176</v>
      </c>
      <c r="C68" s="116"/>
      <c r="D68" s="37" t="s">
        <v>175</v>
      </c>
      <c r="E68" s="76" t="s">
        <v>319</v>
      </c>
      <c r="F68" s="75">
        <v>2</v>
      </c>
      <c r="G68" s="75"/>
      <c r="H68" s="75">
        <v>2</v>
      </c>
      <c r="I68" s="75"/>
      <c r="J68" s="75"/>
      <c r="K68" s="75"/>
      <c r="L68" s="75"/>
      <c r="M68" s="75"/>
      <c r="N68" s="75"/>
      <c r="O68" s="75"/>
      <c r="P68" s="95"/>
      <c r="Q68" s="95"/>
      <c r="S68" s="67">
        <f>IF($Q68="",0,IF(INDEX(目標ごとの達成度!$O$95:$O$103,MATCH($Q68,目標ごとの達成度!$N$95:$N$103,0),1)&gt;0,1,0))*F68</f>
        <v>0</v>
      </c>
      <c r="T68" s="67">
        <f>IF($Q68="",0,IF(INDEX(目標ごとの達成度!$O$95:$O$103,MATCH($Q68,目標ごとの達成度!$N$95:$N$103,0),1)&gt;0,1,0))*G68</f>
        <v>0</v>
      </c>
      <c r="U68" s="67">
        <f>IF($Q68="",0,INDEX(目標ごとの達成度!$O$95:$O$103,MATCH($Q68,目標ごとの達成度!$N$95:$N$103,0),1))*(F68+G68)</f>
        <v>0</v>
      </c>
      <c r="V68" s="67">
        <f t="shared" si="2"/>
        <v>0</v>
      </c>
      <c r="W68" s="67">
        <f>IF(P68="",99,INDEX(目標ごとの達成度!$M$109:$M$119,MATCH(P68,目標ごとの達成度!$N$109:$N$119,0),1))</f>
        <v>99</v>
      </c>
      <c r="X68" s="9">
        <f t="shared" si="9"/>
        <v>0</v>
      </c>
      <c r="Y68" s="9">
        <f t="shared" si="7"/>
        <v>0</v>
      </c>
      <c r="Z68" s="9">
        <f t="shared" si="7"/>
        <v>0</v>
      </c>
      <c r="AA68" s="9">
        <f t="shared" si="7"/>
        <v>0</v>
      </c>
      <c r="AB68" s="9">
        <f t="shared" si="7"/>
        <v>0</v>
      </c>
      <c r="AC68" s="9">
        <f t="shared" si="7"/>
        <v>0</v>
      </c>
      <c r="AD68" s="9">
        <f t="shared" si="7"/>
        <v>0</v>
      </c>
      <c r="AE68" s="9">
        <f t="shared" si="7"/>
        <v>0</v>
      </c>
      <c r="AF68" s="9">
        <f t="shared" si="7"/>
        <v>0</v>
      </c>
      <c r="AG68" s="9">
        <f t="shared" si="7"/>
        <v>0</v>
      </c>
      <c r="AH68" s="9">
        <f t="shared" si="7"/>
        <v>0</v>
      </c>
      <c r="AI68" s="9">
        <f t="shared" si="10"/>
        <v>0</v>
      </c>
      <c r="AJ68" s="9">
        <f t="shared" si="8"/>
        <v>0</v>
      </c>
      <c r="AK68" s="9">
        <f t="shared" si="8"/>
        <v>0</v>
      </c>
      <c r="AL68" s="9">
        <f t="shared" si="8"/>
        <v>0</v>
      </c>
      <c r="AM68" s="9">
        <f t="shared" si="8"/>
        <v>0</v>
      </c>
      <c r="AN68" s="9">
        <f t="shared" si="8"/>
        <v>0</v>
      </c>
      <c r="AO68" s="9">
        <f t="shared" si="8"/>
        <v>0</v>
      </c>
      <c r="AP68" s="9">
        <f t="shared" si="8"/>
        <v>0</v>
      </c>
      <c r="AQ68" s="9">
        <f t="shared" si="8"/>
        <v>0</v>
      </c>
      <c r="AR68" s="9">
        <f t="shared" si="8"/>
        <v>0</v>
      </c>
      <c r="AS68" s="9">
        <f t="shared" si="8"/>
        <v>0</v>
      </c>
    </row>
    <row r="69" spans="2:45" ht="19.899999999999999" customHeight="1" x14ac:dyDescent="0.15">
      <c r="B69" s="116"/>
      <c r="C69" s="116"/>
      <c r="D69" s="37" t="s">
        <v>175</v>
      </c>
      <c r="E69" s="76" t="s">
        <v>320</v>
      </c>
      <c r="F69" s="75">
        <v>2</v>
      </c>
      <c r="G69" s="75"/>
      <c r="H69" s="75"/>
      <c r="I69" s="75">
        <v>2</v>
      </c>
      <c r="J69" s="75"/>
      <c r="K69" s="75"/>
      <c r="L69" s="75"/>
      <c r="M69" s="75"/>
      <c r="N69" s="75"/>
      <c r="O69" s="75"/>
      <c r="P69" s="95"/>
      <c r="Q69" s="95"/>
      <c r="S69" s="67">
        <f>IF($Q69="",0,IF(INDEX(目標ごとの達成度!$O$95:$O$103,MATCH($Q69,目標ごとの達成度!$N$95:$N$103,0),1)&gt;0,1,0))*F69</f>
        <v>0</v>
      </c>
      <c r="T69" s="67">
        <f>IF($Q69="",0,IF(INDEX(目標ごとの達成度!$O$95:$O$103,MATCH($Q69,目標ごとの達成度!$N$95:$N$103,0),1)&gt;0,1,0))*G69</f>
        <v>0</v>
      </c>
      <c r="U69" s="67">
        <f>IF($Q69="",0,INDEX(目標ごとの達成度!$O$95:$O$103,MATCH($Q69,目標ごとの達成度!$N$95:$N$103,0),1))*(F69+G69)</f>
        <v>0</v>
      </c>
      <c r="V69" s="67">
        <f t="shared" si="2"/>
        <v>0</v>
      </c>
      <c r="W69" s="67">
        <f>IF(P69="",99,INDEX(目標ごとの達成度!$M$109:$M$119,MATCH(P69,目標ごとの達成度!$N$109:$N$119,0),1))</f>
        <v>99</v>
      </c>
      <c r="X69" s="9">
        <f t="shared" si="9"/>
        <v>0</v>
      </c>
      <c r="Y69" s="9">
        <f t="shared" si="7"/>
        <v>0</v>
      </c>
      <c r="Z69" s="9">
        <f t="shared" si="7"/>
        <v>0</v>
      </c>
      <c r="AA69" s="9">
        <f t="shared" si="7"/>
        <v>0</v>
      </c>
      <c r="AB69" s="9">
        <f t="shared" si="7"/>
        <v>0</v>
      </c>
      <c r="AC69" s="9">
        <f t="shared" si="7"/>
        <v>0</v>
      </c>
      <c r="AD69" s="9">
        <f t="shared" si="7"/>
        <v>0</v>
      </c>
      <c r="AE69" s="9">
        <f t="shared" si="7"/>
        <v>0</v>
      </c>
      <c r="AF69" s="9">
        <f t="shared" si="7"/>
        <v>0</v>
      </c>
      <c r="AG69" s="9">
        <f t="shared" si="7"/>
        <v>0</v>
      </c>
      <c r="AH69" s="9">
        <f t="shared" si="7"/>
        <v>0</v>
      </c>
      <c r="AI69" s="9">
        <f t="shared" si="10"/>
        <v>0</v>
      </c>
      <c r="AJ69" s="9">
        <f t="shared" si="8"/>
        <v>0</v>
      </c>
      <c r="AK69" s="9">
        <f t="shared" si="8"/>
        <v>0</v>
      </c>
      <c r="AL69" s="9">
        <f t="shared" si="8"/>
        <v>0</v>
      </c>
      <c r="AM69" s="9">
        <f t="shared" si="8"/>
        <v>0</v>
      </c>
      <c r="AN69" s="9">
        <f t="shared" si="8"/>
        <v>0</v>
      </c>
      <c r="AO69" s="9">
        <f t="shared" si="8"/>
        <v>0</v>
      </c>
      <c r="AP69" s="9">
        <f t="shared" si="8"/>
        <v>0</v>
      </c>
      <c r="AQ69" s="9">
        <f t="shared" si="8"/>
        <v>0</v>
      </c>
      <c r="AR69" s="9">
        <f t="shared" si="8"/>
        <v>0</v>
      </c>
      <c r="AS69" s="9">
        <f t="shared" si="8"/>
        <v>0</v>
      </c>
    </row>
    <row r="70" spans="2:45" ht="19.899999999999999" customHeight="1" x14ac:dyDescent="0.15">
      <c r="B70" s="116"/>
      <c r="C70" s="116"/>
      <c r="D70" s="37" t="s">
        <v>175</v>
      </c>
      <c r="E70" s="76" t="s">
        <v>321</v>
      </c>
      <c r="F70" s="75">
        <v>1</v>
      </c>
      <c r="G70" s="75"/>
      <c r="H70" s="75">
        <v>2</v>
      </c>
      <c r="I70" s="75"/>
      <c r="J70" s="75"/>
      <c r="K70" s="75"/>
      <c r="L70" s="75"/>
      <c r="M70" s="75"/>
      <c r="N70" s="75"/>
      <c r="O70" s="75"/>
      <c r="P70" s="95"/>
      <c r="Q70" s="95"/>
      <c r="S70" s="67">
        <f>IF($Q70="",0,IF(INDEX(目標ごとの達成度!$O$95:$O$103,MATCH($Q70,目標ごとの達成度!$N$95:$N$103,0),1)&gt;0,1,0))*F70</f>
        <v>0</v>
      </c>
      <c r="T70" s="67">
        <f>IF($Q70="",0,IF(INDEX(目標ごとの達成度!$O$95:$O$103,MATCH($Q70,目標ごとの達成度!$N$95:$N$103,0),1)&gt;0,1,0))*G70</f>
        <v>0</v>
      </c>
      <c r="U70" s="67">
        <f>IF($Q70="",0,INDEX(目標ごとの達成度!$O$95:$O$103,MATCH($Q70,目標ごとの達成度!$N$95:$N$103,0),1))*(F70+G70)</f>
        <v>0</v>
      </c>
      <c r="V70" s="67">
        <f t="shared" si="2"/>
        <v>0</v>
      </c>
      <c r="W70" s="67">
        <f>IF(P70="",99,INDEX(目標ごとの達成度!$M$109:$M$119,MATCH(P70,目標ごとの達成度!$N$109:$N$119,0),1))</f>
        <v>99</v>
      </c>
      <c r="X70" s="9">
        <f t="shared" si="9"/>
        <v>0</v>
      </c>
      <c r="Y70" s="9">
        <f t="shared" si="7"/>
        <v>0</v>
      </c>
      <c r="Z70" s="9">
        <f t="shared" si="7"/>
        <v>0</v>
      </c>
      <c r="AA70" s="9">
        <f t="shared" si="7"/>
        <v>0</v>
      </c>
      <c r="AB70" s="9">
        <f t="shared" si="7"/>
        <v>0</v>
      </c>
      <c r="AC70" s="9">
        <f t="shared" si="7"/>
        <v>0</v>
      </c>
      <c r="AD70" s="9">
        <f t="shared" si="7"/>
        <v>0</v>
      </c>
      <c r="AE70" s="9">
        <f t="shared" si="7"/>
        <v>0</v>
      </c>
      <c r="AF70" s="9">
        <f t="shared" si="7"/>
        <v>0</v>
      </c>
      <c r="AG70" s="9">
        <f t="shared" si="7"/>
        <v>0</v>
      </c>
      <c r="AH70" s="9">
        <f t="shared" si="7"/>
        <v>0</v>
      </c>
      <c r="AI70" s="9">
        <f t="shared" si="10"/>
        <v>0</v>
      </c>
      <c r="AJ70" s="9">
        <f t="shared" si="8"/>
        <v>0</v>
      </c>
      <c r="AK70" s="9">
        <f t="shared" si="8"/>
        <v>0</v>
      </c>
      <c r="AL70" s="9">
        <f t="shared" si="8"/>
        <v>0</v>
      </c>
      <c r="AM70" s="9">
        <f t="shared" si="8"/>
        <v>0</v>
      </c>
      <c r="AN70" s="9">
        <f t="shared" si="8"/>
        <v>0</v>
      </c>
      <c r="AO70" s="9">
        <f t="shared" si="8"/>
        <v>0</v>
      </c>
      <c r="AP70" s="9">
        <f t="shared" si="8"/>
        <v>0</v>
      </c>
      <c r="AQ70" s="9">
        <f t="shared" si="8"/>
        <v>0</v>
      </c>
      <c r="AR70" s="9">
        <f t="shared" si="8"/>
        <v>0</v>
      </c>
      <c r="AS70" s="9">
        <f t="shared" si="8"/>
        <v>0</v>
      </c>
    </row>
    <row r="71" spans="2:45" ht="19.899999999999999" customHeight="1" x14ac:dyDescent="0.15">
      <c r="B71" s="116"/>
      <c r="C71" s="116"/>
      <c r="D71" s="37" t="s">
        <v>175</v>
      </c>
      <c r="E71" s="76" t="s">
        <v>322</v>
      </c>
      <c r="F71" s="75">
        <v>1</v>
      </c>
      <c r="G71" s="75"/>
      <c r="H71" s="75"/>
      <c r="I71" s="75">
        <v>2</v>
      </c>
      <c r="J71" s="75"/>
      <c r="K71" s="75"/>
      <c r="L71" s="75"/>
      <c r="M71" s="75"/>
      <c r="N71" s="75"/>
      <c r="O71" s="75"/>
      <c r="P71" s="95"/>
      <c r="Q71" s="95"/>
      <c r="S71" s="67">
        <f>IF($Q71="",0,IF(INDEX(目標ごとの達成度!$O$95:$O$103,MATCH($Q71,目標ごとの達成度!$N$95:$N$103,0),1)&gt;0,1,0))*F71</f>
        <v>0</v>
      </c>
      <c r="T71" s="67">
        <f>IF($Q71="",0,IF(INDEX(目標ごとの達成度!$O$95:$O$103,MATCH($Q71,目標ごとの達成度!$N$95:$N$103,0),1)&gt;0,1,0))*G71</f>
        <v>0</v>
      </c>
      <c r="U71" s="67">
        <f>IF($Q71="",0,INDEX(目標ごとの達成度!$O$95:$O$103,MATCH($Q71,目標ごとの達成度!$N$95:$N$103,0),1))*(F71+G71)</f>
        <v>0</v>
      </c>
      <c r="V71" s="67">
        <f t="shared" ref="V71:V79" si="11">IF(OR(D71="○",D71="◎"),U71,0)</f>
        <v>0</v>
      </c>
      <c r="W71" s="67">
        <f>IF(P71="",99,INDEX(目標ごとの達成度!$M$109:$M$119,MATCH(P71,目標ごとの達成度!$N$109:$N$119,0),1))</f>
        <v>99</v>
      </c>
      <c r="X71" s="9">
        <f t="shared" si="9"/>
        <v>0</v>
      </c>
      <c r="Y71" s="9">
        <f t="shared" si="7"/>
        <v>0</v>
      </c>
      <c r="Z71" s="9">
        <f t="shared" si="7"/>
        <v>0</v>
      </c>
      <c r="AA71" s="9">
        <f t="shared" si="7"/>
        <v>0</v>
      </c>
      <c r="AB71" s="9">
        <f t="shared" si="7"/>
        <v>0</v>
      </c>
      <c r="AC71" s="9">
        <f t="shared" si="7"/>
        <v>0</v>
      </c>
      <c r="AD71" s="9">
        <f t="shared" si="7"/>
        <v>0</v>
      </c>
      <c r="AE71" s="9">
        <f t="shared" si="7"/>
        <v>0</v>
      </c>
      <c r="AF71" s="9">
        <f t="shared" si="7"/>
        <v>0</v>
      </c>
      <c r="AG71" s="9">
        <f t="shared" si="7"/>
        <v>0</v>
      </c>
      <c r="AH71" s="9">
        <f t="shared" si="7"/>
        <v>0</v>
      </c>
      <c r="AI71" s="9">
        <f t="shared" si="10"/>
        <v>0</v>
      </c>
      <c r="AJ71" s="9">
        <f t="shared" si="8"/>
        <v>0</v>
      </c>
      <c r="AK71" s="9">
        <f t="shared" si="8"/>
        <v>0</v>
      </c>
      <c r="AL71" s="9">
        <f t="shared" si="8"/>
        <v>0</v>
      </c>
      <c r="AM71" s="9">
        <f t="shared" si="8"/>
        <v>0</v>
      </c>
      <c r="AN71" s="9">
        <f t="shared" si="8"/>
        <v>0</v>
      </c>
      <c r="AO71" s="9">
        <f t="shared" si="8"/>
        <v>0</v>
      </c>
      <c r="AP71" s="9">
        <f t="shared" si="8"/>
        <v>0</v>
      </c>
      <c r="AQ71" s="9">
        <f t="shared" si="8"/>
        <v>0</v>
      </c>
      <c r="AR71" s="9">
        <f t="shared" si="8"/>
        <v>0</v>
      </c>
      <c r="AS71" s="9">
        <f t="shared" si="8"/>
        <v>0</v>
      </c>
    </row>
    <row r="72" spans="2:45" ht="19.899999999999999" customHeight="1" x14ac:dyDescent="0.15">
      <c r="B72" s="116"/>
      <c r="C72" s="116"/>
      <c r="D72" s="37" t="s">
        <v>175</v>
      </c>
      <c r="E72" s="76" t="s">
        <v>323</v>
      </c>
      <c r="F72" s="75">
        <v>2</v>
      </c>
      <c r="G72" s="75"/>
      <c r="H72" s="75"/>
      <c r="I72" s="75"/>
      <c r="J72" s="75">
        <v>2</v>
      </c>
      <c r="K72" s="75"/>
      <c r="L72" s="75"/>
      <c r="M72" s="75"/>
      <c r="N72" s="75"/>
      <c r="O72" s="75"/>
      <c r="P72" s="95"/>
      <c r="Q72" s="95"/>
      <c r="S72" s="67">
        <f>IF($Q72="",0,IF(INDEX(目標ごとの達成度!$O$95:$O$103,MATCH($Q72,目標ごとの達成度!$N$95:$N$103,0),1)&gt;0,1,0))*F72</f>
        <v>0</v>
      </c>
      <c r="T72" s="67">
        <f>IF($Q72="",0,IF(INDEX(目標ごとの達成度!$O$95:$O$103,MATCH($Q72,目標ごとの達成度!$N$95:$N$103,0),1)&gt;0,1,0))*G72</f>
        <v>0</v>
      </c>
      <c r="U72" s="67">
        <f>IF($Q72="",0,INDEX(目標ごとの達成度!$O$95:$O$103,MATCH($Q72,目標ごとの達成度!$N$95:$N$103,0),1))*(F72+G72)</f>
        <v>0</v>
      </c>
      <c r="V72" s="67">
        <f t="shared" si="11"/>
        <v>0</v>
      </c>
      <c r="W72" s="67">
        <f>IF(P72="",99,INDEX(目標ごとの達成度!$M$109:$M$119,MATCH(P72,目標ごとの達成度!$N$109:$N$119,0),1))</f>
        <v>99</v>
      </c>
      <c r="X72" s="9">
        <f t="shared" si="9"/>
        <v>0</v>
      </c>
      <c r="Y72" s="9">
        <f t="shared" si="7"/>
        <v>0</v>
      </c>
      <c r="Z72" s="9">
        <f t="shared" si="7"/>
        <v>0</v>
      </c>
      <c r="AA72" s="9">
        <f t="shared" si="7"/>
        <v>0</v>
      </c>
      <c r="AB72" s="9">
        <f t="shared" si="7"/>
        <v>0</v>
      </c>
      <c r="AC72" s="9">
        <f t="shared" si="7"/>
        <v>0</v>
      </c>
      <c r="AD72" s="9">
        <f t="shared" si="7"/>
        <v>0</v>
      </c>
      <c r="AE72" s="9">
        <f t="shared" si="7"/>
        <v>0</v>
      </c>
      <c r="AF72" s="9">
        <f t="shared" si="7"/>
        <v>0</v>
      </c>
      <c r="AG72" s="9">
        <f t="shared" si="7"/>
        <v>0</v>
      </c>
      <c r="AH72" s="9">
        <f t="shared" si="7"/>
        <v>0</v>
      </c>
      <c r="AI72" s="9">
        <f t="shared" si="10"/>
        <v>0</v>
      </c>
      <c r="AJ72" s="9">
        <f t="shared" si="8"/>
        <v>0</v>
      </c>
      <c r="AK72" s="9">
        <f t="shared" si="8"/>
        <v>0</v>
      </c>
      <c r="AL72" s="9">
        <f t="shared" si="8"/>
        <v>0</v>
      </c>
      <c r="AM72" s="9">
        <f t="shared" si="8"/>
        <v>0</v>
      </c>
      <c r="AN72" s="9">
        <f t="shared" si="8"/>
        <v>0</v>
      </c>
      <c r="AO72" s="9">
        <f t="shared" si="8"/>
        <v>0</v>
      </c>
      <c r="AP72" s="9">
        <f t="shared" si="8"/>
        <v>0</v>
      </c>
      <c r="AQ72" s="9">
        <f t="shared" si="8"/>
        <v>0</v>
      </c>
      <c r="AR72" s="9">
        <f t="shared" si="8"/>
        <v>0</v>
      </c>
      <c r="AS72" s="9">
        <f t="shared" si="8"/>
        <v>0</v>
      </c>
    </row>
    <row r="73" spans="2:45" ht="19.899999999999999" customHeight="1" x14ac:dyDescent="0.15">
      <c r="B73" s="116"/>
      <c r="C73" s="116"/>
      <c r="D73" s="37"/>
      <c r="E73" s="76" t="s">
        <v>324</v>
      </c>
      <c r="F73" s="75"/>
      <c r="G73" s="75">
        <v>2</v>
      </c>
      <c r="H73" s="75"/>
      <c r="I73" s="75"/>
      <c r="J73" s="75"/>
      <c r="K73" s="75">
        <v>2</v>
      </c>
      <c r="L73" s="75"/>
      <c r="M73" s="75"/>
      <c r="N73" s="75"/>
      <c r="O73" s="75"/>
      <c r="P73" s="95"/>
      <c r="Q73" s="105"/>
      <c r="S73" s="67">
        <f>IF($Q73="",0,IF(INDEX(目標ごとの達成度!$O$95:$O$103,MATCH($Q73,目標ごとの達成度!$N$95:$N$103,0),1)&gt;0,1,0))*F73</f>
        <v>0</v>
      </c>
      <c r="T73" s="67">
        <f>IF($Q73="",0,IF(INDEX(目標ごとの達成度!$O$95:$O$103,MATCH($Q73,目標ごとの達成度!$N$95:$N$103,0),1)&gt;0,1,0))*G73</f>
        <v>0</v>
      </c>
      <c r="U73" s="67">
        <f>IF($Q73="",0,INDEX(目標ごとの達成度!$O$95:$O$103,MATCH($Q73,目標ごとの達成度!$N$95:$N$103,0),1))*(F73+G73)</f>
        <v>0</v>
      </c>
      <c r="V73" s="67">
        <f t="shared" si="11"/>
        <v>0</v>
      </c>
      <c r="W73" s="67">
        <f>IF(P73="",99,INDEX(目標ごとの達成度!$M$109:$M$119,MATCH(P73,目標ごとの達成度!$N$109:$N$119,0),1))</f>
        <v>99</v>
      </c>
      <c r="X73" s="9">
        <f t="shared" si="9"/>
        <v>0</v>
      </c>
      <c r="Y73" s="9">
        <f t="shared" si="7"/>
        <v>0</v>
      </c>
      <c r="Z73" s="9">
        <f t="shared" si="7"/>
        <v>0</v>
      </c>
      <c r="AA73" s="9">
        <f t="shared" si="7"/>
        <v>0</v>
      </c>
      <c r="AB73" s="9">
        <f t="shared" si="7"/>
        <v>0</v>
      </c>
      <c r="AC73" s="9">
        <f t="shared" si="7"/>
        <v>0</v>
      </c>
      <c r="AD73" s="9">
        <f t="shared" si="7"/>
        <v>0</v>
      </c>
      <c r="AE73" s="9">
        <f t="shared" si="7"/>
        <v>0</v>
      </c>
      <c r="AF73" s="9">
        <f t="shared" si="7"/>
        <v>0</v>
      </c>
      <c r="AG73" s="9">
        <f t="shared" si="7"/>
        <v>0</v>
      </c>
      <c r="AH73" s="9">
        <f t="shared" si="7"/>
        <v>0</v>
      </c>
      <c r="AI73" s="9">
        <f t="shared" si="10"/>
        <v>0</v>
      </c>
      <c r="AJ73" s="9">
        <f t="shared" si="8"/>
        <v>0</v>
      </c>
      <c r="AK73" s="9">
        <f t="shared" si="8"/>
        <v>0</v>
      </c>
      <c r="AL73" s="9">
        <f t="shared" si="8"/>
        <v>0</v>
      </c>
      <c r="AM73" s="9">
        <f t="shared" si="8"/>
        <v>0</v>
      </c>
      <c r="AN73" s="9">
        <f t="shared" si="8"/>
        <v>0</v>
      </c>
      <c r="AO73" s="9">
        <f t="shared" si="8"/>
        <v>0</v>
      </c>
      <c r="AP73" s="9">
        <f t="shared" si="8"/>
        <v>0</v>
      </c>
      <c r="AQ73" s="9">
        <f t="shared" si="8"/>
        <v>0</v>
      </c>
      <c r="AR73" s="9">
        <f t="shared" si="8"/>
        <v>0</v>
      </c>
      <c r="AS73" s="9">
        <f t="shared" si="8"/>
        <v>0</v>
      </c>
    </row>
    <row r="74" spans="2:45" ht="19.899999999999999" customHeight="1" x14ac:dyDescent="0.15">
      <c r="B74" s="116"/>
      <c r="C74" s="116"/>
      <c r="D74" s="37"/>
      <c r="E74" s="76" t="s">
        <v>325</v>
      </c>
      <c r="F74" s="75"/>
      <c r="G74" s="75">
        <v>1</v>
      </c>
      <c r="H74" s="75"/>
      <c r="I74" s="75"/>
      <c r="J74" s="75"/>
      <c r="K74" s="75"/>
      <c r="L74" s="75">
        <v>2</v>
      </c>
      <c r="M74" s="75"/>
      <c r="N74" s="75"/>
      <c r="O74" s="75"/>
      <c r="P74" s="95"/>
      <c r="Q74" s="105"/>
      <c r="S74" s="67">
        <f>IF($Q74="",0,IF(INDEX(目標ごとの達成度!$O$95:$O$103,MATCH($Q74,目標ごとの達成度!$N$95:$N$103,0),1)&gt;0,1,0))*F74</f>
        <v>0</v>
      </c>
      <c r="T74" s="67">
        <f>IF($Q74="",0,IF(INDEX(目標ごとの達成度!$O$95:$O$103,MATCH($Q74,目標ごとの達成度!$N$95:$N$103,0),1)&gt;0,1,0))*G74</f>
        <v>0</v>
      </c>
      <c r="U74" s="67">
        <f>IF($Q74="",0,INDEX(目標ごとの達成度!$O$95:$O$103,MATCH($Q74,目標ごとの達成度!$N$95:$N$103,0),1))*(F74+G74)</f>
        <v>0</v>
      </c>
      <c r="V74" s="67">
        <f t="shared" si="11"/>
        <v>0</v>
      </c>
      <c r="W74" s="67">
        <f>IF(P74="",99,INDEX(目標ごとの達成度!$M$109:$M$119,MATCH(P74,目標ごとの達成度!$N$109:$N$119,0),1))</f>
        <v>99</v>
      </c>
      <c r="X74" s="9">
        <f t="shared" si="9"/>
        <v>0</v>
      </c>
      <c r="Y74" s="9">
        <f t="shared" si="7"/>
        <v>0</v>
      </c>
      <c r="Z74" s="9">
        <f t="shared" si="7"/>
        <v>0</v>
      </c>
      <c r="AA74" s="9">
        <f t="shared" si="7"/>
        <v>0</v>
      </c>
      <c r="AB74" s="9">
        <f t="shared" si="7"/>
        <v>0</v>
      </c>
      <c r="AC74" s="9">
        <f t="shared" si="7"/>
        <v>0</v>
      </c>
      <c r="AD74" s="9">
        <f t="shared" si="7"/>
        <v>0</v>
      </c>
      <c r="AE74" s="9">
        <f t="shared" si="7"/>
        <v>0</v>
      </c>
      <c r="AF74" s="9">
        <f t="shared" si="7"/>
        <v>0</v>
      </c>
      <c r="AG74" s="9">
        <f t="shared" si="7"/>
        <v>0</v>
      </c>
      <c r="AH74" s="9">
        <f t="shared" si="7"/>
        <v>0</v>
      </c>
      <c r="AI74" s="9">
        <f t="shared" si="10"/>
        <v>0</v>
      </c>
      <c r="AJ74" s="9">
        <f t="shared" si="8"/>
        <v>0</v>
      </c>
      <c r="AK74" s="9">
        <f t="shared" si="8"/>
        <v>0</v>
      </c>
      <c r="AL74" s="9">
        <f t="shared" si="8"/>
        <v>0</v>
      </c>
      <c r="AM74" s="9">
        <f t="shared" si="8"/>
        <v>0</v>
      </c>
      <c r="AN74" s="9">
        <f t="shared" si="8"/>
        <v>0</v>
      </c>
      <c r="AO74" s="9">
        <f t="shared" si="8"/>
        <v>0</v>
      </c>
      <c r="AP74" s="9">
        <f t="shared" si="8"/>
        <v>0</v>
      </c>
      <c r="AQ74" s="9">
        <f t="shared" si="8"/>
        <v>0</v>
      </c>
      <c r="AR74" s="9">
        <f t="shared" si="8"/>
        <v>0</v>
      </c>
      <c r="AS74" s="9">
        <f t="shared" si="8"/>
        <v>0</v>
      </c>
    </row>
    <row r="75" spans="2:45" ht="19.899999999999999" customHeight="1" x14ac:dyDescent="0.15">
      <c r="B75" s="116"/>
      <c r="C75" s="116"/>
      <c r="D75" s="37"/>
      <c r="E75" s="76" t="s">
        <v>326</v>
      </c>
      <c r="F75" s="75"/>
      <c r="G75" s="75">
        <v>1</v>
      </c>
      <c r="H75" s="75"/>
      <c r="I75" s="75"/>
      <c r="J75" s="75"/>
      <c r="K75" s="75"/>
      <c r="L75" s="75"/>
      <c r="M75" s="75">
        <v>2</v>
      </c>
      <c r="N75" s="75"/>
      <c r="O75" s="75"/>
      <c r="P75" s="95"/>
      <c r="Q75" s="105"/>
      <c r="S75" s="67">
        <f>IF($Q75="",0,IF(INDEX(目標ごとの達成度!$O$95:$O$103,MATCH($Q75,目標ごとの達成度!$N$95:$N$103,0),1)&gt;0,1,0))*F75</f>
        <v>0</v>
      </c>
      <c r="T75" s="67">
        <f>IF($Q75="",0,IF(INDEX(目標ごとの達成度!$O$95:$O$103,MATCH($Q75,目標ごとの達成度!$N$95:$N$103,0),1)&gt;0,1,0))*G75</f>
        <v>0</v>
      </c>
      <c r="U75" s="67">
        <f>IF($Q75="",0,INDEX(目標ごとの達成度!$O$95:$O$103,MATCH($Q75,目標ごとの達成度!$N$95:$N$103,0),1))*(F75+G75)</f>
        <v>0</v>
      </c>
      <c r="V75" s="67">
        <f t="shared" si="11"/>
        <v>0</v>
      </c>
      <c r="W75" s="67">
        <f>IF(P75="",99,INDEX(目標ごとの達成度!$M$109:$M$119,MATCH(P75,目標ごとの達成度!$N$109:$N$119,0),1))</f>
        <v>99</v>
      </c>
      <c r="X75" s="9">
        <f t="shared" si="9"/>
        <v>0</v>
      </c>
      <c r="Y75" s="9">
        <f t="shared" si="7"/>
        <v>0</v>
      </c>
      <c r="Z75" s="9">
        <f t="shared" si="7"/>
        <v>0</v>
      </c>
      <c r="AA75" s="9">
        <f t="shared" si="7"/>
        <v>0</v>
      </c>
      <c r="AB75" s="9">
        <f t="shared" si="7"/>
        <v>0</v>
      </c>
      <c r="AC75" s="9">
        <f t="shared" si="7"/>
        <v>0</v>
      </c>
      <c r="AD75" s="9">
        <f t="shared" si="7"/>
        <v>0</v>
      </c>
      <c r="AE75" s="9">
        <f t="shared" si="7"/>
        <v>0</v>
      </c>
      <c r="AF75" s="9">
        <f t="shared" si="7"/>
        <v>0</v>
      </c>
      <c r="AG75" s="9">
        <f t="shared" si="7"/>
        <v>0</v>
      </c>
      <c r="AH75" s="9">
        <f t="shared" si="7"/>
        <v>0</v>
      </c>
      <c r="AI75" s="9">
        <f t="shared" si="10"/>
        <v>0</v>
      </c>
      <c r="AJ75" s="9">
        <f t="shared" si="8"/>
        <v>0</v>
      </c>
      <c r="AK75" s="9">
        <f t="shared" si="8"/>
        <v>0</v>
      </c>
      <c r="AL75" s="9">
        <f t="shared" si="8"/>
        <v>0</v>
      </c>
      <c r="AM75" s="9">
        <f t="shared" si="8"/>
        <v>0</v>
      </c>
      <c r="AN75" s="9">
        <f t="shared" si="8"/>
        <v>0</v>
      </c>
      <c r="AO75" s="9">
        <f t="shared" si="8"/>
        <v>0</v>
      </c>
      <c r="AP75" s="9">
        <f t="shared" si="8"/>
        <v>0</v>
      </c>
      <c r="AQ75" s="9">
        <f t="shared" si="8"/>
        <v>0</v>
      </c>
      <c r="AR75" s="9">
        <f t="shared" si="8"/>
        <v>0</v>
      </c>
      <c r="AS75" s="9">
        <f t="shared" si="8"/>
        <v>0</v>
      </c>
    </row>
    <row r="76" spans="2:45" ht="19.899999999999999" customHeight="1" x14ac:dyDescent="0.15">
      <c r="B76" s="116" t="s">
        <v>174</v>
      </c>
      <c r="C76" s="116"/>
      <c r="D76" s="37"/>
      <c r="E76" s="77" t="s">
        <v>327</v>
      </c>
      <c r="F76" s="64">
        <v>1</v>
      </c>
      <c r="G76" s="64"/>
      <c r="H76" s="64">
        <v>2</v>
      </c>
      <c r="I76" s="64"/>
      <c r="J76" s="64"/>
      <c r="K76" s="64"/>
      <c r="L76" s="64"/>
      <c r="M76" s="64"/>
      <c r="N76" s="75"/>
      <c r="O76" s="75"/>
      <c r="P76" s="95"/>
      <c r="Q76" s="105"/>
      <c r="S76" s="67">
        <f>IF($Q76="",0,IF(INDEX(目標ごとの達成度!$O$95:$O$103,MATCH($Q76,目標ごとの達成度!$N$95:$N$103,0),1)&gt;0,1,0))*F76</f>
        <v>0</v>
      </c>
      <c r="T76" s="67">
        <f>IF($Q76="",0,IF(INDEX(目標ごとの達成度!$O$95:$O$103,MATCH($Q76,目標ごとの達成度!$N$95:$N$103,0),1)&gt;0,1,0))*G76</f>
        <v>0</v>
      </c>
      <c r="U76" s="67">
        <f>IF($Q76="",0,INDEX(目標ごとの達成度!$O$95:$O$103,MATCH($Q76,目標ごとの達成度!$N$95:$N$103,0),1))*(F76+G76)</f>
        <v>0</v>
      </c>
      <c r="V76" s="67">
        <f t="shared" si="11"/>
        <v>0</v>
      </c>
      <c r="W76" s="67">
        <f>IF(P76="",99,INDEX(目標ごとの達成度!$M$109:$M$119,MATCH(P76,目標ごとの達成度!$N$109:$N$119,0),1))</f>
        <v>99</v>
      </c>
      <c r="X76" s="9">
        <f t="shared" si="9"/>
        <v>0</v>
      </c>
      <c r="Y76" s="9">
        <f t="shared" si="7"/>
        <v>0</v>
      </c>
      <c r="Z76" s="9">
        <f t="shared" si="7"/>
        <v>0</v>
      </c>
      <c r="AA76" s="9">
        <f t="shared" si="7"/>
        <v>0</v>
      </c>
      <c r="AB76" s="9">
        <f t="shared" si="7"/>
        <v>0</v>
      </c>
      <c r="AC76" s="9">
        <f t="shared" si="7"/>
        <v>0</v>
      </c>
      <c r="AD76" s="9">
        <f t="shared" si="7"/>
        <v>0</v>
      </c>
      <c r="AE76" s="9">
        <f t="shared" si="7"/>
        <v>0</v>
      </c>
      <c r="AF76" s="9">
        <f t="shared" si="7"/>
        <v>0</v>
      </c>
      <c r="AG76" s="9">
        <f t="shared" si="7"/>
        <v>0</v>
      </c>
      <c r="AH76" s="9">
        <f t="shared" si="7"/>
        <v>0</v>
      </c>
      <c r="AI76" s="9">
        <f t="shared" si="10"/>
        <v>0</v>
      </c>
      <c r="AJ76" s="9">
        <f t="shared" si="8"/>
        <v>0</v>
      </c>
      <c r="AK76" s="9">
        <f t="shared" si="8"/>
        <v>0</v>
      </c>
      <c r="AL76" s="9">
        <f t="shared" si="8"/>
        <v>0</v>
      </c>
      <c r="AM76" s="9">
        <f t="shared" si="8"/>
        <v>0</v>
      </c>
      <c r="AN76" s="9">
        <f t="shared" si="8"/>
        <v>0</v>
      </c>
      <c r="AO76" s="9">
        <f t="shared" si="8"/>
        <v>0</v>
      </c>
      <c r="AP76" s="9">
        <f t="shared" si="8"/>
        <v>0</v>
      </c>
      <c r="AQ76" s="9">
        <f t="shared" si="8"/>
        <v>0</v>
      </c>
      <c r="AR76" s="9">
        <f t="shared" si="8"/>
        <v>0</v>
      </c>
      <c r="AS76" s="9">
        <f t="shared" si="8"/>
        <v>0</v>
      </c>
    </row>
    <row r="77" spans="2:45" ht="19.899999999999999" customHeight="1" x14ac:dyDescent="0.15">
      <c r="B77" s="116"/>
      <c r="C77" s="116"/>
      <c r="D77" s="37"/>
      <c r="E77" s="77" t="s">
        <v>328</v>
      </c>
      <c r="F77" s="64">
        <v>1</v>
      </c>
      <c r="G77" s="64"/>
      <c r="H77" s="64"/>
      <c r="I77" s="64">
        <v>2</v>
      </c>
      <c r="J77" s="64"/>
      <c r="K77" s="64"/>
      <c r="L77" s="64"/>
      <c r="M77" s="64"/>
      <c r="N77" s="75"/>
      <c r="O77" s="75"/>
      <c r="P77" s="95"/>
      <c r="Q77" s="95"/>
      <c r="S77" s="67">
        <f>IF($Q77="",0,IF(INDEX(目標ごとの達成度!$O$95:$O$103,MATCH($Q77,目標ごとの達成度!$N$95:$N$103,0),1)&gt;0,1,0))*F77</f>
        <v>0</v>
      </c>
      <c r="T77" s="67">
        <f>IF($Q77="",0,IF(INDEX(目標ごとの達成度!$O$95:$O$103,MATCH($Q77,目標ごとの達成度!$N$95:$N$103,0),1)&gt;0,1,0))*G77</f>
        <v>0</v>
      </c>
      <c r="U77" s="67">
        <f>IF($Q77="",0,INDEX(目標ごとの達成度!$O$95:$O$103,MATCH($Q77,目標ごとの達成度!$N$95:$N$103,0),1))*(F77+G77)</f>
        <v>0</v>
      </c>
      <c r="V77" s="67">
        <f t="shared" si="11"/>
        <v>0</v>
      </c>
      <c r="W77" s="67">
        <f>IF(P77="",99,INDEX(目標ごとの達成度!$M$109:$M$119,MATCH(P77,目標ごとの達成度!$N$109:$N$119,0),1))</f>
        <v>99</v>
      </c>
      <c r="X77" s="9">
        <f t="shared" si="9"/>
        <v>0</v>
      </c>
      <c r="Y77" s="9">
        <f t="shared" si="7"/>
        <v>0</v>
      </c>
      <c r="Z77" s="9">
        <f t="shared" si="7"/>
        <v>0</v>
      </c>
      <c r="AA77" s="9">
        <f t="shared" si="7"/>
        <v>0</v>
      </c>
      <c r="AB77" s="9">
        <f t="shared" si="7"/>
        <v>0</v>
      </c>
      <c r="AC77" s="9">
        <f t="shared" si="7"/>
        <v>0</v>
      </c>
      <c r="AD77" s="9">
        <f t="shared" si="7"/>
        <v>0</v>
      </c>
      <c r="AE77" s="9">
        <f t="shared" si="7"/>
        <v>0</v>
      </c>
      <c r="AF77" s="9">
        <f t="shared" si="7"/>
        <v>0</v>
      </c>
      <c r="AG77" s="9">
        <f t="shared" si="7"/>
        <v>0</v>
      </c>
      <c r="AH77" s="9">
        <f t="shared" si="7"/>
        <v>0</v>
      </c>
      <c r="AI77" s="9">
        <f t="shared" si="10"/>
        <v>0</v>
      </c>
      <c r="AJ77" s="9">
        <f t="shared" si="8"/>
        <v>0</v>
      </c>
      <c r="AK77" s="9">
        <f t="shared" si="8"/>
        <v>0</v>
      </c>
      <c r="AL77" s="9">
        <f t="shared" si="8"/>
        <v>0</v>
      </c>
      <c r="AM77" s="9">
        <f t="shared" si="8"/>
        <v>0</v>
      </c>
      <c r="AN77" s="9">
        <f t="shared" si="8"/>
        <v>0</v>
      </c>
      <c r="AO77" s="9">
        <f t="shared" si="8"/>
        <v>0</v>
      </c>
      <c r="AP77" s="9">
        <f t="shared" si="8"/>
        <v>0</v>
      </c>
      <c r="AQ77" s="9">
        <f t="shared" si="8"/>
        <v>0</v>
      </c>
      <c r="AR77" s="9">
        <f t="shared" si="8"/>
        <v>0</v>
      </c>
      <c r="AS77" s="9">
        <f t="shared" si="8"/>
        <v>0</v>
      </c>
    </row>
    <row r="78" spans="2:45" ht="19.899999999999999" customHeight="1" x14ac:dyDescent="0.15">
      <c r="B78" s="116"/>
      <c r="C78" s="116"/>
      <c r="D78" s="37"/>
      <c r="E78" s="77" t="s">
        <v>329</v>
      </c>
      <c r="F78" s="64"/>
      <c r="G78" s="64">
        <v>1</v>
      </c>
      <c r="H78" s="64">
        <v>2</v>
      </c>
      <c r="I78" s="64"/>
      <c r="J78" s="64"/>
      <c r="K78" s="64"/>
      <c r="L78" s="64"/>
      <c r="M78" s="64"/>
      <c r="N78" s="75"/>
      <c r="O78" s="75"/>
      <c r="P78" s="95"/>
      <c r="Q78" s="95"/>
      <c r="S78" s="67">
        <f>IF($Q78="",0,IF(INDEX(目標ごとの達成度!$O$95:$O$103,MATCH($Q78,目標ごとの達成度!$N$95:$N$103,0),1)&gt;0,1,0))*F78</f>
        <v>0</v>
      </c>
      <c r="T78" s="67">
        <f>IF($Q78="",0,IF(INDEX(目標ごとの達成度!$O$95:$O$103,MATCH($Q78,目標ごとの達成度!$N$95:$N$103,0),1)&gt;0,1,0))*G78</f>
        <v>0</v>
      </c>
      <c r="U78" s="67">
        <f>IF($Q78="",0,INDEX(目標ごとの達成度!$O$95:$O$103,MATCH($Q78,目標ごとの達成度!$N$95:$N$103,0),1))*(F78+G78)</f>
        <v>0</v>
      </c>
      <c r="V78" s="67">
        <f t="shared" si="11"/>
        <v>0</v>
      </c>
      <c r="W78" s="67">
        <f>IF(P78="",99,INDEX(目標ごとの達成度!$M$109:$M$119,MATCH(P78,目標ごとの達成度!$N$109:$N$119,0),1))</f>
        <v>99</v>
      </c>
      <c r="X78" s="9">
        <f t="shared" si="9"/>
        <v>0</v>
      </c>
      <c r="Y78" s="9">
        <f t="shared" si="7"/>
        <v>0</v>
      </c>
      <c r="Z78" s="9">
        <f t="shared" si="7"/>
        <v>0</v>
      </c>
      <c r="AA78" s="9">
        <f t="shared" si="7"/>
        <v>0</v>
      </c>
      <c r="AB78" s="9">
        <f t="shared" si="7"/>
        <v>0</v>
      </c>
      <c r="AC78" s="9">
        <f t="shared" si="7"/>
        <v>0</v>
      </c>
      <c r="AD78" s="9">
        <f t="shared" si="7"/>
        <v>0</v>
      </c>
      <c r="AE78" s="9">
        <f t="shared" si="7"/>
        <v>0</v>
      </c>
      <c r="AF78" s="9">
        <f t="shared" si="7"/>
        <v>0</v>
      </c>
      <c r="AG78" s="9">
        <f t="shared" si="7"/>
        <v>0</v>
      </c>
      <c r="AH78" s="9">
        <f t="shared" si="7"/>
        <v>0</v>
      </c>
      <c r="AI78" s="9">
        <f t="shared" si="10"/>
        <v>0</v>
      </c>
      <c r="AJ78" s="9">
        <f t="shared" si="8"/>
        <v>0</v>
      </c>
      <c r="AK78" s="9">
        <f t="shared" si="8"/>
        <v>0</v>
      </c>
      <c r="AL78" s="9">
        <f t="shared" si="8"/>
        <v>0</v>
      </c>
      <c r="AM78" s="9">
        <f t="shared" si="8"/>
        <v>0</v>
      </c>
      <c r="AN78" s="9">
        <f t="shared" si="8"/>
        <v>0</v>
      </c>
      <c r="AO78" s="9">
        <f t="shared" si="8"/>
        <v>0</v>
      </c>
      <c r="AP78" s="9">
        <f t="shared" si="8"/>
        <v>0</v>
      </c>
      <c r="AQ78" s="9">
        <f t="shared" si="8"/>
        <v>0</v>
      </c>
      <c r="AR78" s="9">
        <f t="shared" si="8"/>
        <v>0</v>
      </c>
      <c r="AS78" s="9">
        <f t="shared" si="8"/>
        <v>0</v>
      </c>
    </row>
    <row r="79" spans="2:45" ht="19.899999999999999" customHeight="1" x14ac:dyDescent="0.15">
      <c r="B79" s="116"/>
      <c r="C79" s="116"/>
      <c r="D79" s="37"/>
      <c r="E79" s="77" t="s">
        <v>330</v>
      </c>
      <c r="F79" s="64"/>
      <c r="G79" s="64">
        <v>1</v>
      </c>
      <c r="H79" s="64"/>
      <c r="I79" s="64">
        <v>2</v>
      </c>
      <c r="J79" s="64"/>
      <c r="K79" s="64"/>
      <c r="L79" s="64"/>
      <c r="M79" s="64"/>
      <c r="N79" s="75"/>
      <c r="O79" s="75"/>
      <c r="P79" s="95"/>
      <c r="Q79" s="95"/>
      <c r="S79" s="67">
        <f>IF($Q79="",0,IF(INDEX(目標ごとの達成度!$O$95:$O$103,MATCH($Q79,目標ごとの達成度!$N$95:$N$103,0),1)&gt;0,1,0))*F79</f>
        <v>0</v>
      </c>
      <c r="T79" s="67">
        <f>IF($Q79="",0,IF(INDEX(目標ごとの達成度!$O$95:$O$103,MATCH($Q79,目標ごとの達成度!$N$95:$N$103,0),1)&gt;0,1,0))*G79</f>
        <v>0</v>
      </c>
      <c r="U79" s="67">
        <f>IF($Q79="",0,INDEX(目標ごとの達成度!$O$95:$O$103,MATCH($Q79,目標ごとの達成度!$N$95:$N$103,0),1))*(F79+G79)</f>
        <v>0</v>
      </c>
      <c r="V79" s="67">
        <f t="shared" si="11"/>
        <v>0</v>
      </c>
      <c r="W79" s="67">
        <f>IF(P79="",99,INDEX(目標ごとの達成度!$M$109:$M$119,MATCH(P79,目標ごとの達成度!$N$109:$N$119,0),1))</f>
        <v>99</v>
      </c>
      <c r="X79" s="9">
        <f t="shared" si="9"/>
        <v>0</v>
      </c>
      <c r="Y79" s="9">
        <f t="shared" si="7"/>
        <v>0</v>
      </c>
      <c r="Z79" s="9">
        <f t="shared" si="7"/>
        <v>0</v>
      </c>
      <c r="AA79" s="9">
        <f t="shared" si="7"/>
        <v>0</v>
      </c>
      <c r="AB79" s="9">
        <f t="shared" si="7"/>
        <v>0</v>
      </c>
      <c r="AC79" s="9">
        <f t="shared" si="7"/>
        <v>0</v>
      </c>
      <c r="AD79" s="9">
        <f t="shared" si="7"/>
        <v>0</v>
      </c>
      <c r="AE79" s="9">
        <f t="shared" si="7"/>
        <v>0</v>
      </c>
      <c r="AF79" s="9">
        <f t="shared" si="7"/>
        <v>0</v>
      </c>
      <c r="AG79" s="9">
        <f t="shared" si="7"/>
        <v>0</v>
      </c>
      <c r="AH79" s="9">
        <f t="shared" si="7"/>
        <v>0</v>
      </c>
      <c r="AI79" s="9">
        <f t="shared" si="10"/>
        <v>0</v>
      </c>
      <c r="AJ79" s="9">
        <f t="shared" si="8"/>
        <v>0</v>
      </c>
      <c r="AK79" s="9">
        <f t="shared" si="8"/>
        <v>0</v>
      </c>
      <c r="AL79" s="9">
        <f t="shared" si="8"/>
        <v>0</v>
      </c>
      <c r="AM79" s="9">
        <f t="shared" si="8"/>
        <v>0</v>
      </c>
      <c r="AN79" s="9">
        <f t="shared" si="8"/>
        <v>0</v>
      </c>
      <c r="AO79" s="9">
        <f t="shared" si="8"/>
        <v>0</v>
      </c>
      <c r="AP79" s="9">
        <f t="shared" si="8"/>
        <v>0</v>
      </c>
      <c r="AQ79" s="9">
        <f t="shared" si="8"/>
        <v>0</v>
      </c>
      <c r="AR79" s="9">
        <f t="shared" si="8"/>
        <v>0</v>
      </c>
      <c r="AS79" s="9">
        <f t="shared" si="8"/>
        <v>0</v>
      </c>
    </row>
    <row r="80" spans="2:45" x14ac:dyDescent="0.15">
      <c r="C80" s="54"/>
      <c r="D80" s="54"/>
      <c r="E80" s="54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S80" s="67">
        <f>SUM(S6:S79)</f>
        <v>0</v>
      </c>
      <c r="T80" s="67">
        <f t="shared" ref="T80:V80" si="12">SUM(T6:T79)</f>
        <v>0</v>
      </c>
      <c r="U80" s="67">
        <f t="shared" si="12"/>
        <v>0</v>
      </c>
      <c r="V80" s="67">
        <f t="shared" si="12"/>
        <v>0</v>
      </c>
      <c r="W80" s="67"/>
      <c r="X80" s="73">
        <f>SUM($X6:X79)</f>
        <v>0</v>
      </c>
      <c r="Y80" s="73">
        <f>SUM($X6:Y79)</f>
        <v>0</v>
      </c>
      <c r="Z80" s="73">
        <f>SUM($X6:Z79)</f>
        <v>0</v>
      </c>
      <c r="AA80" s="73">
        <f>SUM($X6:AA79)</f>
        <v>0</v>
      </c>
      <c r="AB80" s="73">
        <f>SUM($X6:AB79)</f>
        <v>0</v>
      </c>
      <c r="AC80" s="73">
        <f>SUM($X6:AC79)</f>
        <v>0</v>
      </c>
      <c r="AD80" s="73">
        <f>SUM($X6:AD79)</f>
        <v>0</v>
      </c>
      <c r="AE80" s="73">
        <f>SUM($X6:AE79)</f>
        <v>0</v>
      </c>
      <c r="AF80" s="73">
        <f>SUM($X6:AF79)</f>
        <v>0</v>
      </c>
      <c r="AG80" s="73">
        <f>SUM($X6:AG79)</f>
        <v>0</v>
      </c>
      <c r="AH80" s="73">
        <f>SUM($X6:AH79)</f>
        <v>0</v>
      </c>
      <c r="AI80" s="73">
        <f>SUM($AI6:AI79)</f>
        <v>0</v>
      </c>
      <c r="AJ80" s="73">
        <f>SUM($AI6:AJ79)</f>
        <v>0</v>
      </c>
      <c r="AK80" s="73">
        <f>SUM($AI6:AK79)</f>
        <v>0</v>
      </c>
      <c r="AL80" s="73">
        <f>SUM($AI6:AL79)</f>
        <v>0</v>
      </c>
      <c r="AM80" s="73">
        <f>SUM($AI6:AM79)</f>
        <v>0</v>
      </c>
      <c r="AN80" s="73">
        <f>SUM($AI6:AN79)</f>
        <v>0</v>
      </c>
      <c r="AO80" s="73">
        <f>SUM($AI6:AO79)</f>
        <v>0</v>
      </c>
      <c r="AP80" s="73">
        <f>SUM($AI6:AP79)</f>
        <v>0</v>
      </c>
      <c r="AQ80" s="73">
        <f>SUM($AI6:AQ79)</f>
        <v>0</v>
      </c>
      <c r="AR80" s="73">
        <f>SUM($AI6:AR79)</f>
        <v>0</v>
      </c>
      <c r="AS80" s="73">
        <f>SUM($AI6:AS79)</f>
        <v>0</v>
      </c>
    </row>
  </sheetData>
  <sheetProtection sheet="1" objects="1" scenarios="1"/>
  <protectedRanges>
    <protectedRange sqref="P6:Q79" name="範囲1"/>
  </protectedRanges>
  <mergeCells count="30">
    <mergeCell ref="M52:M58"/>
    <mergeCell ref="H3:O3"/>
    <mergeCell ref="L4:M4"/>
    <mergeCell ref="N4:O4"/>
    <mergeCell ref="K60:K64"/>
    <mergeCell ref="L61:L67"/>
    <mergeCell ref="L51:L58"/>
    <mergeCell ref="H7:H31"/>
    <mergeCell ref="I7:I31"/>
    <mergeCell ref="J7:J31"/>
    <mergeCell ref="K7:K31"/>
    <mergeCell ref="B76:C79"/>
    <mergeCell ref="C51:C58"/>
    <mergeCell ref="C59:C67"/>
    <mergeCell ref="B6:B34"/>
    <mergeCell ref="B50:B67"/>
    <mergeCell ref="B35:C49"/>
    <mergeCell ref="C23:C34"/>
    <mergeCell ref="C15:C22"/>
    <mergeCell ref="C7:C14"/>
    <mergeCell ref="B68:C75"/>
    <mergeCell ref="D2:Q2"/>
    <mergeCell ref="D1:Q1"/>
    <mergeCell ref="H4:I4"/>
    <mergeCell ref="J4:K4"/>
    <mergeCell ref="B3:C5"/>
    <mergeCell ref="D3:E5"/>
    <mergeCell ref="Q3:Q5"/>
    <mergeCell ref="F3:G4"/>
    <mergeCell ref="P3:P5"/>
  </mergeCells>
  <phoneticPr fontId="4"/>
  <printOptions horizontalCentered="1" verticalCentered="1"/>
  <pageMargins left="0.39370078740157483" right="0.39370078740157483" top="0.39370078740157483" bottom="0.39370078740157483" header="0.23622047244094491" footer="0.31496062992125984"/>
  <pageSetup paperSize="9" scale="78" fitToHeight="2" orientation="portrait" horizontalDpi="300" verticalDpi="300" r:id="rId1"/>
  <headerFooter alignWithMargins="0"/>
  <rowBreaks count="1" manualBreakCount="1">
    <brk id="49" min="1" max="1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目標ごとの達成度!$N$109:$N$120</xm:f>
          </x14:formula1>
          <xm:sqref>P6:P79</xm:sqref>
        </x14:dataValidation>
        <x14:dataValidation type="list" allowBlank="1" showInputMessage="1" showErrorMessage="1">
          <x14:formula1>
            <xm:f>目標ごとの達成度!$N$95:$N$101</xm:f>
          </x14:formula1>
          <xm:sqref>Q6:Q79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28"/>
  <sheetViews>
    <sheetView workbookViewId="0">
      <selection activeCell="I15" sqref="I15"/>
    </sheetView>
  </sheetViews>
  <sheetFormatPr defaultColWidth="8.875" defaultRowHeight="13.5" x14ac:dyDescent="0.15"/>
  <cols>
    <col min="1" max="1" width="3.75" style="35" customWidth="1"/>
    <col min="2" max="2" width="4.5" style="35" customWidth="1"/>
    <col min="3" max="3" width="31.75" style="35" customWidth="1"/>
    <col min="4" max="6" width="7.75" style="35" customWidth="1"/>
    <col min="7" max="8" width="8.75" style="35" customWidth="1"/>
    <col min="9" max="10" width="9.75" style="35" customWidth="1"/>
    <col min="11" max="16384" width="8.875" style="35"/>
  </cols>
  <sheetData>
    <row r="1" spans="2:10" ht="30" customHeight="1" thickBot="1" x14ac:dyDescent="0.2">
      <c r="B1" s="148" t="s">
        <v>173</v>
      </c>
      <c r="C1" s="148"/>
      <c r="D1" s="148"/>
      <c r="E1" s="148"/>
      <c r="F1" s="148"/>
      <c r="G1" s="148"/>
      <c r="H1" s="148"/>
      <c r="I1" s="148"/>
      <c r="J1" s="148"/>
    </row>
    <row r="2" spans="2:10" ht="18" customHeight="1" x14ac:dyDescent="0.15">
      <c r="B2" s="169" t="s">
        <v>162</v>
      </c>
      <c r="C2" s="170"/>
      <c r="D2" s="167" t="s">
        <v>172</v>
      </c>
      <c r="E2" s="167"/>
      <c r="F2" s="168"/>
      <c r="G2" s="173" t="s">
        <v>368</v>
      </c>
      <c r="H2" s="168"/>
      <c r="I2" s="173" t="s">
        <v>369</v>
      </c>
      <c r="J2" s="170"/>
    </row>
    <row r="3" spans="2:10" ht="18" customHeight="1" thickBot="1" x14ac:dyDescent="0.2">
      <c r="B3" s="171"/>
      <c r="C3" s="172"/>
      <c r="D3" s="175" t="s">
        <v>171</v>
      </c>
      <c r="E3" s="176"/>
      <c r="F3" s="48" t="s">
        <v>170</v>
      </c>
      <c r="G3" s="174"/>
      <c r="H3" s="177"/>
      <c r="I3" s="174"/>
      <c r="J3" s="172"/>
    </row>
    <row r="4" spans="2:10" ht="24" customHeight="1" x14ac:dyDescent="0.15">
      <c r="B4" s="150" t="s">
        <v>160</v>
      </c>
      <c r="C4" s="38" t="s">
        <v>159</v>
      </c>
      <c r="D4" s="47">
        <f>SUM(共通科目!S6:T34)</f>
        <v>0</v>
      </c>
      <c r="E4" s="156">
        <f>SUM(D4:D8)</f>
        <v>0</v>
      </c>
      <c r="F4" s="46">
        <f>SUM(共通科目!S6:S34)</f>
        <v>0</v>
      </c>
      <c r="G4" s="46">
        <f>SUM(共通科目!U6:U34)</f>
        <v>0</v>
      </c>
      <c r="H4" s="156">
        <f>SUM(G4:G8)</f>
        <v>0</v>
      </c>
      <c r="I4" s="45">
        <f>IF(D4=0,0,G4/D4)</f>
        <v>0</v>
      </c>
      <c r="J4" s="157">
        <f>IF(E4=0,0,H4/E4)</f>
        <v>0</v>
      </c>
    </row>
    <row r="5" spans="2:10" ht="24" customHeight="1" x14ac:dyDescent="0.15">
      <c r="B5" s="151"/>
      <c r="C5" s="37" t="s">
        <v>169</v>
      </c>
      <c r="D5" s="44">
        <f>SUM(共通科目!S35:T49)</f>
        <v>0</v>
      </c>
      <c r="E5" s="119"/>
      <c r="F5" s="36">
        <f>SUM(共通科目!S35:S49)</f>
        <v>0</v>
      </c>
      <c r="G5" s="36">
        <f>SUM(共通科目!U35:U49)</f>
        <v>0</v>
      </c>
      <c r="H5" s="119"/>
      <c r="I5" s="43">
        <f t="shared" ref="I5:I10" si="0">IF(D5=0,0,G5/D5)</f>
        <v>0</v>
      </c>
      <c r="J5" s="158"/>
    </row>
    <row r="6" spans="2:10" ht="24" customHeight="1" x14ac:dyDescent="0.15">
      <c r="B6" s="151"/>
      <c r="C6" s="37" t="s">
        <v>154</v>
      </c>
      <c r="D6" s="44">
        <f>SUM(共通科目!S50:T67)</f>
        <v>0</v>
      </c>
      <c r="E6" s="119"/>
      <c r="F6" s="36">
        <f>SUM(共通科目!S50:S67)</f>
        <v>0</v>
      </c>
      <c r="G6" s="36">
        <f>SUM(共通科目!U50:U67)</f>
        <v>0</v>
      </c>
      <c r="H6" s="119"/>
      <c r="I6" s="43">
        <f t="shared" si="0"/>
        <v>0</v>
      </c>
      <c r="J6" s="158"/>
    </row>
    <row r="7" spans="2:10" ht="24" customHeight="1" x14ac:dyDescent="0.15">
      <c r="B7" s="151"/>
      <c r="C7" s="36" t="s">
        <v>152</v>
      </c>
      <c r="D7" s="44">
        <f>SUM(共通科目!S68:T75)</f>
        <v>0</v>
      </c>
      <c r="E7" s="119"/>
      <c r="F7" s="36">
        <f>SUM(共通科目!S68:S75)</f>
        <v>0</v>
      </c>
      <c r="G7" s="36">
        <f>SUM(共通科目!U68:U75)</f>
        <v>0</v>
      </c>
      <c r="H7" s="119"/>
      <c r="I7" s="43">
        <f t="shared" si="0"/>
        <v>0</v>
      </c>
      <c r="J7" s="158"/>
    </row>
    <row r="8" spans="2:10" ht="24" customHeight="1" x14ac:dyDescent="0.15">
      <c r="B8" s="151"/>
      <c r="C8" s="36" t="s">
        <v>150</v>
      </c>
      <c r="D8" s="44">
        <f>SUM(共通科目!S76:T79)</f>
        <v>0</v>
      </c>
      <c r="E8" s="119"/>
      <c r="F8" s="36">
        <f>SUM(共通科目!S76:S79)</f>
        <v>0</v>
      </c>
      <c r="G8" s="36">
        <f>SUM(共通科目!U76:U79)</f>
        <v>0</v>
      </c>
      <c r="H8" s="119"/>
      <c r="I8" s="43">
        <f t="shared" si="0"/>
        <v>0</v>
      </c>
      <c r="J8" s="158"/>
    </row>
    <row r="9" spans="2:10" ht="24" customHeight="1" x14ac:dyDescent="0.15">
      <c r="B9" s="130" t="s">
        <v>148</v>
      </c>
      <c r="C9" s="119"/>
      <c r="D9" s="163">
        <f>SUM(専門科目!R6:S50)</f>
        <v>0</v>
      </c>
      <c r="E9" s="164"/>
      <c r="F9" s="36">
        <f>SUM(専門科目!R6:R50)</f>
        <v>0</v>
      </c>
      <c r="G9" s="159">
        <f>SUM(専門科目!T6:T50)</f>
        <v>0</v>
      </c>
      <c r="H9" s="160"/>
      <c r="I9" s="152">
        <f t="shared" si="0"/>
        <v>0</v>
      </c>
      <c r="J9" s="153"/>
    </row>
    <row r="10" spans="2:10" ht="24" customHeight="1" thickBot="1" x14ac:dyDescent="0.2">
      <c r="B10" s="143" t="s">
        <v>146</v>
      </c>
      <c r="C10" s="144"/>
      <c r="D10" s="165">
        <f>E4+D9</f>
        <v>0</v>
      </c>
      <c r="E10" s="166"/>
      <c r="F10" s="42">
        <f>SUM(F4:F9)</f>
        <v>0</v>
      </c>
      <c r="G10" s="161">
        <f>H4+G9</f>
        <v>0</v>
      </c>
      <c r="H10" s="162"/>
      <c r="I10" s="154">
        <f t="shared" si="0"/>
        <v>0</v>
      </c>
      <c r="J10" s="155"/>
    </row>
    <row r="12" spans="2:10" ht="24" customHeight="1" x14ac:dyDescent="0.15">
      <c r="D12" s="142" t="s">
        <v>367</v>
      </c>
      <c r="E12" s="142"/>
      <c r="F12" s="142"/>
      <c r="G12" s="129">
        <f>SUM(共通科目!V6:V79)+G9</f>
        <v>0</v>
      </c>
      <c r="H12" s="129"/>
    </row>
    <row r="13" spans="2:10" ht="15" customHeight="1" x14ac:dyDescent="0.15">
      <c r="B13" s="41" t="s">
        <v>168</v>
      </c>
      <c r="F13" s="40"/>
      <c r="G13" s="40"/>
    </row>
    <row r="14" spans="2:10" x14ac:dyDescent="0.15">
      <c r="C14" s="39" t="s">
        <v>356</v>
      </c>
    </row>
    <row r="15" spans="2:10" x14ac:dyDescent="0.15">
      <c r="C15" s="39" t="s">
        <v>167</v>
      </c>
    </row>
    <row r="16" spans="2:10" x14ac:dyDescent="0.15">
      <c r="C16" s="39" t="s">
        <v>166</v>
      </c>
    </row>
    <row r="17" spans="2:10" x14ac:dyDescent="0.15">
      <c r="C17" s="39" t="s">
        <v>165</v>
      </c>
    </row>
    <row r="18" spans="2:10" x14ac:dyDescent="0.15">
      <c r="C18" s="39" t="s">
        <v>164</v>
      </c>
    </row>
    <row r="20" spans="2:10" ht="30" customHeight="1" thickBot="1" x14ac:dyDescent="0.2">
      <c r="B20" s="148" t="s">
        <v>163</v>
      </c>
      <c r="C20" s="148"/>
      <c r="D20" s="148"/>
      <c r="E20" s="148"/>
      <c r="F20" s="148"/>
      <c r="G20" s="148"/>
      <c r="H20" s="148"/>
      <c r="I20" s="148"/>
      <c r="J20" s="148"/>
    </row>
    <row r="21" spans="2:10" ht="24" customHeight="1" thickBot="1" x14ac:dyDescent="0.2">
      <c r="B21" s="134" t="s">
        <v>162</v>
      </c>
      <c r="C21" s="149"/>
      <c r="D21" s="134" t="s">
        <v>161</v>
      </c>
      <c r="E21" s="135"/>
      <c r="F21" s="135"/>
      <c r="G21" s="135"/>
      <c r="H21" s="135"/>
      <c r="I21" s="135"/>
      <c r="J21" s="136"/>
    </row>
    <row r="22" spans="2:10" ht="24" customHeight="1" x14ac:dyDescent="0.15">
      <c r="B22" s="150" t="s">
        <v>160</v>
      </c>
      <c r="C22" s="38" t="s">
        <v>159</v>
      </c>
      <c r="D22" s="139" t="s">
        <v>158</v>
      </c>
      <c r="E22" s="137"/>
      <c r="F22" s="137"/>
      <c r="G22" s="137"/>
      <c r="H22" s="137"/>
      <c r="I22" s="137" t="s">
        <v>157</v>
      </c>
      <c r="J22" s="138"/>
    </row>
    <row r="23" spans="2:10" ht="24" customHeight="1" x14ac:dyDescent="0.15">
      <c r="B23" s="151"/>
      <c r="C23" s="36" t="s">
        <v>156</v>
      </c>
      <c r="D23" s="140" t="s">
        <v>155</v>
      </c>
      <c r="E23" s="141"/>
      <c r="F23" s="141"/>
      <c r="G23" s="141"/>
      <c r="H23" s="141"/>
      <c r="I23" s="132"/>
      <c r="J23" s="133"/>
    </row>
    <row r="24" spans="2:10" ht="24" customHeight="1" x14ac:dyDescent="0.15">
      <c r="B24" s="151"/>
      <c r="C24" s="37" t="s">
        <v>154</v>
      </c>
      <c r="D24" s="140" t="s">
        <v>153</v>
      </c>
      <c r="E24" s="141"/>
      <c r="F24" s="141"/>
      <c r="G24" s="141"/>
      <c r="H24" s="141"/>
      <c r="I24" s="132"/>
      <c r="J24" s="133"/>
    </row>
    <row r="25" spans="2:10" ht="24" customHeight="1" x14ac:dyDescent="0.15">
      <c r="B25" s="151"/>
      <c r="C25" s="36" t="s">
        <v>152</v>
      </c>
      <c r="D25" s="131" t="s">
        <v>151</v>
      </c>
      <c r="E25" s="132"/>
      <c r="F25" s="132"/>
      <c r="G25" s="132"/>
      <c r="H25" s="132"/>
      <c r="I25" s="132"/>
      <c r="J25" s="133"/>
    </row>
    <row r="26" spans="2:10" ht="24" customHeight="1" x14ac:dyDescent="0.15">
      <c r="B26" s="151"/>
      <c r="C26" s="36" t="s">
        <v>150</v>
      </c>
      <c r="D26" s="131" t="s">
        <v>149</v>
      </c>
      <c r="E26" s="132"/>
      <c r="F26" s="132"/>
      <c r="G26" s="132"/>
      <c r="H26" s="132"/>
      <c r="I26" s="132"/>
      <c r="J26" s="133"/>
    </row>
    <row r="27" spans="2:10" ht="24" customHeight="1" x14ac:dyDescent="0.15">
      <c r="B27" s="130" t="s">
        <v>148</v>
      </c>
      <c r="C27" s="119"/>
      <c r="D27" s="131" t="s">
        <v>147</v>
      </c>
      <c r="E27" s="132"/>
      <c r="F27" s="132"/>
      <c r="G27" s="132"/>
      <c r="H27" s="132"/>
      <c r="I27" s="132"/>
      <c r="J27" s="133"/>
    </row>
    <row r="28" spans="2:10" ht="24" customHeight="1" thickBot="1" x14ac:dyDescent="0.2">
      <c r="B28" s="143" t="s">
        <v>146</v>
      </c>
      <c r="C28" s="144"/>
      <c r="D28" s="145" t="s">
        <v>145</v>
      </c>
      <c r="E28" s="146"/>
      <c r="F28" s="146"/>
      <c r="G28" s="146"/>
      <c r="H28" s="146"/>
      <c r="I28" s="146"/>
      <c r="J28" s="147"/>
    </row>
  </sheetData>
  <sheetProtection sheet="1" objects="1" scenarios="1"/>
  <mergeCells count="34">
    <mergeCell ref="B1:J1"/>
    <mergeCell ref="D2:F2"/>
    <mergeCell ref="B2:C3"/>
    <mergeCell ref="I2:J3"/>
    <mergeCell ref="D3:E3"/>
    <mergeCell ref="G2:H3"/>
    <mergeCell ref="I9:J9"/>
    <mergeCell ref="I10:J10"/>
    <mergeCell ref="B4:B8"/>
    <mergeCell ref="B9:C9"/>
    <mergeCell ref="H4:H8"/>
    <mergeCell ref="J4:J8"/>
    <mergeCell ref="E4:E8"/>
    <mergeCell ref="G9:H9"/>
    <mergeCell ref="G10:H10"/>
    <mergeCell ref="D9:E9"/>
    <mergeCell ref="D10:E10"/>
    <mergeCell ref="B10:C10"/>
    <mergeCell ref="B28:C28"/>
    <mergeCell ref="D28:J28"/>
    <mergeCell ref="B20:J20"/>
    <mergeCell ref="B21:C21"/>
    <mergeCell ref="B22:B26"/>
    <mergeCell ref="G12:H12"/>
    <mergeCell ref="B27:C27"/>
    <mergeCell ref="D27:J27"/>
    <mergeCell ref="D21:J21"/>
    <mergeCell ref="I22:J26"/>
    <mergeCell ref="D22:H22"/>
    <mergeCell ref="D23:H23"/>
    <mergeCell ref="D24:H24"/>
    <mergeCell ref="D25:H25"/>
    <mergeCell ref="D26:H26"/>
    <mergeCell ref="D12:F1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Q51"/>
  <sheetViews>
    <sheetView zoomScaleNormal="100" zoomScaleSheetLayoutView="100" workbookViewId="0">
      <pane xSplit="3" ySplit="5" topLeftCell="D6" activePane="bottomRight" state="frozen"/>
      <selection activeCell="G12" sqref="G12:H12"/>
      <selection pane="topRight" activeCell="G12" sqref="G12:H12"/>
      <selection pane="bottomLeft" activeCell="G12" sqref="G12:H12"/>
      <selection pane="bottomRight" activeCell="P19" sqref="P19 F19"/>
    </sheetView>
  </sheetViews>
  <sheetFormatPr defaultColWidth="9" defaultRowHeight="13.5" x14ac:dyDescent="0.15"/>
  <cols>
    <col min="1" max="1" width="2.75" style="59" customWidth="1"/>
    <col min="2" max="3" width="4.75" style="61" customWidth="1"/>
    <col min="4" max="4" width="34.75" style="61" customWidth="1"/>
    <col min="5" max="6" width="5.75" style="62" customWidth="1"/>
    <col min="7" max="14" width="5.75" style="61" customWidth="1"/>
    <col min="15" max="15" width="15.75" style="61" customWidth="1"/>
    <col min="16" max="16" width="6.75" style="60" customWidth="1"/>
    <col min="17" max="17" width="9" style="59"/>
    <col min="18" max="20" width="10.75" style="59" customWidth="1"/>
    <col min="21" max="21" width="5.75" style="59" bestFit="1" customWidth="1"/>
    <col min="22" max="43" width="4.75" style="59" customWidth="1"/>
    <col min="44" max="16384" width="9" style="59"/>
  </cols>
  <sheetData>
    <row r="1" spans="1:43" s="35" customFormat="1" ht="30" customHeight="1" x14ac:dyDescent="0.15">
      <c r="A1" s="57"/>
      <c r="B1" s="69"/>
      <c r="C1" s="69"/>
      <c r="D1" s="109" t="s">
        <v>345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69"/>
    </row>
    <row r="2" spans="1:43" s="35" customFormat="1" ht="25.15" customHeight="1" x14ac:dyDescent="0.15">
      <c r="A2" s="57"/>
      <c r="B2" s="58"/>
      <c r="C2" s="68"/>
      <c r="D2" s="108" t="s">
        <v>361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68"/>
    </row>
    <row r="3" spans="1:43" ht="15" customHeight="1" x14ac:dyDescent="0.15">
      <c r="B3" s="126" t="s">
        <v>190</v>
      </c>
      <c r="C3" s="127"/>
      <c r="D3" s="128" t="s">
        <v>236</v>
      </c>
      <c r="E3" s="115" t="s">
        <v>331</v>
      </c>
      <c r="F3" s="115"/>
      <c r="G3" s="125" t="s">
        <v>332</v>
      </c>
      <c r="H3" s="125"/>
      <c r="I3" s="125"/>
      <c r="J3" s="125"/>
      <c r="K3" s="125"/>
      <c r="L3" s="125"/>
      <c r="M3" s="125"/>
      <c r="N3" s="125"/>
      <c r="O3" s="112" t="s">
        <v>238</v>
      </c>
      <c r="P3" s="126" t="s">
        <v>8</v>
      </c>
      <c r="Q3" s="70"/>
      <c r="R3" s="55"/>
      <c r="S3" s="55"/>
      <c r="T3" s="55"/>
    </row>
    <row r="4" spans="1:43" ht="15" customHeight="1" x14ac:dyDescent="0.15">
      <c r="B4" s="127"/>
      <c r="C4" s="127"/>
      <c r="D4" s="127"/>
      <c r="E4" s="115"/>
      <c r="F4" s="115"/>
      <c r="G4" s="125" t="s">
        <v>333</v>
      </c>
      <c r="H4" s="125"/>
      <c r="I4" s="125" t="s">
        <v>334</v>
      </c>
      <c r="J4" s="125"/>
      <c r="K4" s="125" t="s">
        <v>335</v>
      </c>
      <c r="L4" s="125"/>
      <c r="M4" s="125" t="s">
        <v>336</v>
      </c>
      <c r="N4" s="125"/>
      <c r="O4" s="112"/>
      <c r="P4" s="127"/>
      <c r="R4" s="55"/>
      <c r="S4" s="55"/>
      <c r="T4" s="55"/>
    </row>
    <row r="5" spans="1:43" ht="15" customHeight="1" x14ac:dyDescent="0.15">
      <c r="B5" s="127"/>
      <c r="C5" s="127"/>
      <c r="D5" s="127"/>
      <c r="E5" s="78" t="s">
        <v>337</v>
      </c>
      <c r="F5" s="78" t="s">
        <v>338</v>
      </c>
      <c r="G5" s="81" t="s">
        <v>339</v>
      </c>
      <c r="H5" s="81" t="s">
        <v>340</v>
      </c>
      <c r="I5" s="81" t="s">
        <v>339</v>
      </c>
      <c r="J5" s="81" t="s">
        <v>340</v>
      </c>
      <c r="K5" s="81" t="s">
        <v>339</v>
      </c>
      <c r="L5" s="81" t="s">
        <v>340</v>
      </c>
      <c r="M5" s="81" t="s">
        <v>339</v>
      </c>
      <c r="N5" s="81" t="s">
        <v>340</v>
      </c>
      <c r="O5" s="112"/>
      <c r="P5" s="127"/>
      <c r="R5" s="65" t="s">
        <v>239</v>
      </c>
      <c r="S5" s="66" t="s">
        <v>240</v>
      </c>
      <c r="T5" s="66" t="s">
        <v>241</v>
      </c>
      <c r="U5" s="34" t="s">
        <v>242</v>
      </c>
      <c r="V5" s="14">
        <v>1</v>
      </c>
      <c r="W5" s="14">
        <v>2</v>
      </c>
      <c r="X5" s="14">
        <v>3</v>
      </c>
      <c r="Y5" s="14">
        <v>4</v>
      </c>
      <c r="Z5" s="14">
        <v>5</v>
      </c>
      <c r="AA5" s="14">
        <v>6</v>
      </c>
      <c r="AB5" s="14">
        <v>7</v>
      </c>
      <c r="AC5" s="14">
        <v>8</v>
      </c>
      <c r="AD5" s="14">
        <v>9</v>
      </c>
      <c r="AE5" s="14">
        <v>10</v>
      </c>
      <c r="AF5" s="14">
        <v>11</v>
      </c>
      <c r="AG5" s="14">
        <v>1</v>
      </c>
      <c r="AH5" s="14">
        <v>2</v>
      </c>
      <c r="AI5" s="14">
        <v>3</v>
      </c>
      <c r="AJ5" s="14">
        <v>4</v>
      </c>
      <c r="AK5" s="14">
        <v>5</v>
      </c>
      <c r="AL5" s="14">
        <v>6</v>
      </c>
      <c r="AM5" s="14">
        <v>7</v>
      </c>
      <c r="AN5" s="14">
        <v>8</v>
      </c>
      <c r="AO5" s="14">
        <v>9</v>
      </c>
      <c r="AP5" s="14">
        <v>10</v>
      </c>
      <c r="AQ5" s="14">
        <v>11</v>
      </c>
    </row>
    <row r="6" spans="1:43" ht="18.75" customHeight="1" x14ac:dyDescent="0.15">
      <c r="B6" s="124" t="s">
        <v>235</v>
      </c>
      <c r="C6" s="124" t="s">
        <v>234</v>
      </c>
      <c r="D6" s="82" t="s">
        <v>341</v>
      </c>
      <c r="E6" s="83">
        <v>2</v>
      </c>
      <c r="F6" s="83"/>
      <c r="G6" s="84">
        <v>2</v>
      </c>
      <c r="H6" s="83"/>
      <c r="I6" s="83"/>
      <c r="J6" s="83"/>
      <c r="K6" s="83"/>
      <c r="L6" s="83"/>
      <c r="M6" s="83"/>
      <c r="N6" s="83"/>
      <c r="O6" s="95"/>
      <c r="P6" s="93"/>
      <c r="R6" s="67">
        <f>IF($P6="",0,IF(INDEX(目標ごとの達成度!$O$95:$O$103,MATCH($P6,目標ごとの達成度!$N$95:$N$103,0),1)&gt;0,1,0))*E6</f>
        <v>0</v>
      </c>
      <c r="S6" s="67">
        <f>IF($P6="",0,IF(INDEX(目標ごとの達成度!$O$95:$O$103,MATCH($P6,目標ごとの達成度!$N$95:$N$103,0),1)&gt;0,1,0))*F6</f>
        <v>0</v>
      </c>
      <c r="T6" s="67">
        <f>IF($P6="",0,INDEX(目標ごとの達成度!$O$95:$O$103,MATCH($P6,目標ごとの達成度!$N$95:$N$103,0),1))*(E6+F6)</f>
        <v>0</v>
      </c>
      <c r="U6" s="67">
        <f>IF(O6="",99,INDEX(目標ごとの達成度!$M$109:$M$119,MATCH(O6,目標ごとの達成度!$N$109:$N$119,0),1))</f>
        <v>99</v>
      </c>
      <c r="V6" s="9">
        <f>IF($U6=V$5,$R6+$S6,0)</f>
        <v>0</v>
      </c>
      <c r="W6" s="9">
        <f t="shared" ref="W6:AF21" si="0">IF($U6=W$5,$R6+$S6,0)</f>
        <v>0</v>
      </c>
      <c r="X6" s="9">
        <f t="shared" si="0"/>
        <v>0</v>
      </c>
      <c r="Y6" s="9">
        <f t="shared" si="0"/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  <c r="AF6" s="9">
        <f t="shared" si="0"/>
        <v>0</v>
      </c>
      <c r="AG6" s="9">
        <f>IF($U6=AG$5,$T6,0)</f>
        <v>0</v>
      </c>
      <c r="AH6" s="9">
        <f t="shared" ref="AH6:AQ21" si="1">IF($U6=AH$5,$T6,0)</f>
        <v>0</v>
      </c>
      <c r="AI6" s="9">
        <f t="shared" si="1"/>
        <v>0</v>
      </c>
      <c r="AJ6" s="9">
        <f t="shared" si="1"/>
        <v>0</v>
      </c>
      <c r="AK6" s="9">
        <f t="shared" si="1"/>
        <v>0</v>
      </c>
      <c r="AL6" s="9">
        <f t="shared" si="1"/>
        <v>0</v>
      </c>
      <c r="AM6" s="9">
        <f t="shared" si="1"/>
        <v>0</v>
      </c>
      <c r="AN6" s="9">
        <f t="shared" si="1"/>
        <v>0</v>
      </c>
      <c r="AO6" s="9">
        <f t="shared" si="1"/>
        <v>0</v>
      </c>
      <c r="AP6" s="9">
        <f t="shared" si="1"/>
        <v>0</v>
      </c>
      <c r="AQ6" s="9">
        <f t="shared" si="1"/>
        <v>0</v>
      </c>
    </row>
    <row r="7" spans="1:43" ht="18" customHeight="1" x14ac:dyDescent="0.15">
      <c r="B7" s="124"/>
      <c r="C7" s="124"/>
      <c r="D7" s="85" t="s">
        <v>243</v>
      </c>
      <c r="E7" s="83">
        <v>2</v>
      </c>
      <c r="F7" s="83"/>
      <c r="G7" s="84">
        <v>2</v>
      </c>
      <c r="H7" s="83"/>
      <c r="I7" s="83"/>
      <c r="J7" s="83"/>
      <c r="K7" s="83"/>
      <c r="L7" s="83"/>
      <c r="M7" s="83"/>
      <c r="N7" s="83"/>
      <c r="O7" s="95"/>
      <c r="P7" s="93"/>
      <c r="R7" s="67">
        <f>IF($P7="",0,IF(INDEX(目標ごとの達成度!$O$95:$O$103,MATCH($P7,目標ごとの達成度!$N$95:$N$103,0),1)&gt;0,1,0))*E7</f>
        <v>0</v>
      </c>
      <c r="S7" s="67">
        <f>IF($P7="",0,IF(INDEX(目標ごとの達成度!$O$95:$O$103,MATCH($P7,目標ごとの達成度!$N$95:$N$103,0),1)&gt;0,1,0))*F7</f>
        <v>0</v>
      </c>
      <c r="T7" s="67">
        <f>IF($P7="",0,INDEX(目標ごとの達成度!$O$95:$O$103,MATCH($P7,目標ごとの達成度!$N$95:$N$103,0),1))*(E7+F7)</f>
        <v>0</v>
      </c>
      <c r="U7" s="67">
        <f>IF(O7="",99,INDEX(目標ごとの達成度!$M$109:$M$119,MATCH(O7,目標ごとの達成度!$N$109:$N$119,0),1))</f>
        <v>99</v>
      </c>
      <c r="V7" s="9">
        <f t="shared" ref="V7:AF22" si="2">IF($U7=V$5,$R7+$S7,0)</f>
        <v>0</v>
      </c>
      <c r="W7" s="9">
        <f t="shared" si="0"/>
        <v>0</v>
      </c>
      <c r="X7" s="9">
        <f t="shared" si="0"/>
        <v>0</v>
      </c>
      <c r="Y7" s="9">
        <f t="shared" si="0"/>
        <v>0</v>
      </c>
      <c r="Z7" s="9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9">
        <f t="shared" ref="AG7:AQ22" si="3">IF($U7=AG$5,$T7,0)</f>
        <v>0</v>
      </c>
      <c r="AH7" s="9">
        <f t="shared" si="1"/>
        <v>0</v>
      </c>
      <c r="AI7" s="9">
        <f t="shared" si="1"/>
        <v>0</v>
      </c>
      <c r="AJ7" s="9">
        <f t="shared" si="1"/>
        <v>0</v>
      </c>
      <c r="AK7" s="9">
        <f t="shared" si="1"/>
        <v>0</v>
      </c>
      <c r="AL7" s="9">
        <f t="shared" si="1"/>
        <v>0</v>
      </c>
      <c r="AM7" s="9">
        <f t="shared" si="1"/>
        <v>0</v>
      </c>
      <c r="AN7" s="9">
        <f t="shared" si="1"/>
        <v>0</v>
      </c>
      <c r="AO7" s="9">
        <f t="shared" si="1"/>
        <v>0</v>
      </c>
      <c r="AP7" s="9">
        <f t="shared" si="1"/>
        <v>0</v>
      </c>
      <c r="AQ7" s="9">
        <f t="shared" si="1"/>
        <v>0</v>
      </c>
    </row>
    <row r="8" spans="1:43" ht="18" customHeight="1" x14ac:dyDescent="0.15">
      <c r="B8" s="124"/>
      <c r="C8" s="124"/>
      <c r="D8" s="82" t="s">
        <v>342</v>
      </c>
      <c r="E8" s="83">
        <v>2</v>
      </c>
      <c r="F8" s="83"/>
      <c r="G8" s="84"/>
      <c r="H8" s="84">
        <v>2</v>
      </c>
      <c r="I8" s="83"/>
      <c r="J8" s="83"/>
      <c r="K8" s="83"/>
      <c r="L8" s="83"/>
      <c r="M8" s="83"/>
      <c r="N8" s="83"/>
      <c r="O8" s="95"/>
      <c r="P8" s="93"/>
      <c r="R8" s="67">
        <f>IF($P8="",0,IF(INDEX(目標ごとの達成度!$O$95:$O$103,MATCH($P8,目標ごとの達成度!$N$95:$N$103,0),1)&gt;0,1,0))*E8</f>
        <v>0</v>
      </c>
      <c r="S8" s="67">
        <f>IF($P8="",0,IF(INDEX(目標ごとの達成度!$O$95:$O$103,MATCH($P8,目標ごとの達成度!$N$95:$N$103,0),1)&gt;0,1,0))*F8</f>
        <v>0</v>
      </c>
      <c r="T8" s="67">
        <f>IF($P8="",0,INDEX(目標ごとの達成度!$O$95:$O$103,MATCH($P8,目標ごとの達成度!$N$95:$N$103,0),1))*(E8+F8)</f>
        <v>0</v>
      </c>
      <c r="U8" s="67">
        <f>IF(O8="",99,INDEX(目標ごとの達成度!$M$109:$M$119,MATCH(O8,目標ごとの達成度!$N$109:$N$119,0),1))</f>
        <v>99</v>
      </c>
      <c r="V8" s="9">
        <f t="shared" si="2"/>
        <v>0</v>
      </c>
      <c r="W8" s="9">
        <f t="shared" si="0"/>
        <v>0</v>
      </c>
      <c r="X8" s="9">
        <f t="shared" si="0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0</v>
      </c>
      <c r="AC8" s="9">
        <f t="shared" si="0"/>
        <v>0</v>
      </c>
      <c r="AD8" s="9">
        <f t="shared" si="0"/>
        <v>0</v>
      </c>
      <c r="AE8" s="9">
        <f t="shared" si="0"/>
        <v>0</v>
      </c>
      <c r="AF8" s="9">
        <f t="shared" si="0"/>
        <v>0</v>
      </c>
      <c r="AG8" s="9">
        <f t="shared" si="3"/>
        <v>0</v>
      </c>
      <c r="AH8" s="9">
        <f t="shared" si="1"/>
        <v>0</v>
      </c>
      <c r="AI8" s="9">
        <f t="shared" si="1"/>
        <v>0</v>
      </c>
      <c r="AJ8" s="9">
        <f t="shared" si="1"/>
        <v>0</v>
      </c>
      <c r="AK8" s="9">
        <f t="shared" si="1"/>
        <v>0</v>
      </c>
      <c r="AL8" s="9">
        <f t="shared" si="1"/>
        <v>0</v>
      </c>
      <c r="AM8" s="9">
        <f t="shared" si="1"/>
        <v>0</v>
      </c>
      <c r="AN8" s="9">
        <f t="shared" si="1"/>
        <v>0</v>
      </c>
      <c r="AO8" s="9">
        <f t="shared" si="1"/>
        <v>0</v>
      </c>
      <c r="AP8" s="9">
        <f t="shared" si="1"/>
        <v>0</v>
      </c>
      <c r="AQ8" s="9">
        <f t="shared" si="1"/>
        <v>0</v>
      </c>
    </row>
    <row r="9" spans="1:43" ht="18.75" customHeight="1" x14ac:dyDescent="0.15">
      <c r="B9" s="124"/>
      <c r="C9" s="124"/>
      <c r="D9" s="82" t="s">
        <v>343</v>
      </c>
      <c r="E9" s="83">
        <v>2</v>
      </c>
      <c r="F9" s="83"/>
      <c r="G9" s="84"/>
      <c r="H9" s="84">
        <v>2</v>
      </c>
      <c r="I9" s="83"/>
      <c r="J9" s="83"/>
      <c r="K9" s="83"/>
      <c r="L9" s="83"/>
      <c r="M9" s="83"/>
      <c r="N9" s="83"/>
      <c r="O9" s="95"/>
      <c r="P9" s="94"/>
      <c r="R9" s="67">
        <f>IF($P9="",0,IF(INDEX(目標ごとの達成度!$O$95:$O$103,MATCH($P9,目標ごとの達成度!$N$95:$N$103,0),1)&gt;0,1,0))*E9</f>
        <v>0</v>
      </c>
      <c r="S9" s="67">
        <f>IF($P9="",0,IF(INDEX(目標ごとの達成度!$O$95:$O$103,MATCH($P9,目標ごとの達成度!$N$95:$N$103,0),1)&gt;0,1,0))*F9</f>
        <v>0</v>
      </c>
      <c r="T9" s="67">
        <f>IF($P9="",0,INDEX(目標ごとの達成度!$O$95:$O$103,MATCH($P9,目標ごとの達成度!$N$95:$N$103,0),1))*(E9+F9)</f>
        <v>0</v>
      </c>
      <c r="U9" s="67">
        <f>IF(O9="",99,INDEX(目標ごとの達成度!$M$109:$M$119,MATCH(O9,目標ごとの達成度!$N$109:$N$119,0),1))</f>
        <v>99</v>
      </c>
      <c r="V9" s="9">
        <f t="shared" si="2"/>
        <v>0</v>
      </c>
      <c r="W9" s="9">
        <f t="shared" si="0"/>
        <v>0</v>
      </c>
      <c r="X9" s="9">
        <f t="shared" si="0"/>
        <v>0</v>
      </c>
      <c r="Y9" s="9">
        <f t="shared" si="0"/>
        <v>0</v>
      </c>
      <c r="Z9" s="9">
        <f t="shared" si="0"/>
        <v>0</v>
      </c>
      <c r="AA9" s="9">
        <f t="shared" si="0"/>
        <v>0</v>
      </c>
      <c r="AB9" s="9">
        <f t="shared" si="0"/>
        <v>0</v>
      </c>
      <c r="AC9" s="9">
        <f t="shared" si="0"/>
        <v>0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3"/>
        <v>0</v>
      </c>
      <c r="AH9" s="9">
        <f t="shared" si="1"/>
        <v>0</v>
      </c>
      <c r="AI9" s="9">
        <f t="shared" si="1"/>
        <v>0</v>
      </c>
      <c r="AJ9" s="9">
        <f t="shared" si="1"/>
        <v>0</v>
      </c>
      <c r="AK9" s="9">
        <f t="shared" si="1"/>
        <v>0</v>
      </c>
      <c r="AL9" s="9">
        <f t="shared" si="1"/>
        <v>0</v>
      </c>
      <c r="AM9" s="9">
        <f t="shared" si="1"/>
        <v>0</v>
      </c>
      <c r="AN9" s="9">
        <f t="shared" si="1"/>
        <v>0</v>
      </c>
      <c r="AO9" s="9">
        <f t="shared" si="1"/>
        <v>0</v>
      </c>
      <c r="AP9" s="9">
        <f t="shared" si="1"/>
        <v>0</v>
      </c>
      <c r="AQ9" s="9">
        <f t="shared" si="1"/>
        <v>0</v>
      </c>
    </row>
    <row r="10" spans="1:43" ht="18" customHeight="1" x14ac:dyDescent="0.15">
      <c r="B10" s="124"/>
      <c r="C10" s="124"/>
      <c r="D10" s="82" t="s">
        <v>344</v>
      </c>
      <c r="E10" s="83">
        <v>2</v>
      </c>
      <c r="F10" s="83"/>
      <c r="G10" s="84"/>
      <c r="H10" s="84">
        <v>2</v>
      </c>
      <c r="I10" s="83"/>
      <c r="J10" s="83"/>
      <c r="K10" s="83"/>
      <c r="L10" s="83"/>
      <c r="M10" s="83"/>
      <c r="N10" s="83"/>
      <c r="O10" s="95"/>
      <c r="P10" s="93"/>
      <c r="R10" s="67">
        <f>IF($P10="",0,IF(INDEX(目標ごとの達成度!$O$95:$O$103,MATCH($P10,目標ごとの達成度!$N$95:$N$103,0),1)&gt;0,1,0))*E10</f>
        <v>0</v>
      </c>
      <c r="S10" s="67">
        <f>IF($P10="",0,IF(INDEX(目標ごとの達成度!$O$95:$O$103,MATCH($P10,目標ごとの達成度!$N$95:$N$103,0),1)&gt;0,1,0))*F10</f>
        <v>0</v>
      </c>
      <c r="T10" s="67">
        <f>IF($P10="",0,INDEX(目標ごとの達成度!$O$95:$O$103,MATCH($P10,目標ごとの達成度!$N$95:$N$103,0),1))*(E10+F10)</f>
        <v>0</v>
      </c>
      <c r="U10" s="67">
        <f>IF(O10="",99,INDEX(目標ごとの達成度!$M$109:$M$119,MATCH(O10,目標ごとの達成度!$N$109:$N$119,0),1))</f>
        <v>99</v>
      </c>
      <c r="V10" s="9">
        <f t="shared" si="2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0</v>
      </c>
      <c r="AC10" s="9">
        <f t="shared" si="0"/>
        <v>0</v>
      </c>
      <c r="AD10" s="9">
        <f t="shared" si="0"/>
        <v>0</v>
      </c>
      <c r="AE10" s="9">
        <f t="shared" si="0"/>
        <v>0</v>
      </c>
      <c r="AF10" s="9">
        <f t="shared" si="0"/>
        <v>0</v>
      </c>
      <c r="AG10" s="9">
        <f t="shared" si="3"/>
        <v>0</v>
      </c>
      <c r="AH10" s="9">
        <f t="shared" si="1"/>
        <v>0</v>
      </c>
      <c r="AI10" s="9">
        <f t="shared" si="1"/>
        <v>0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9">
        <f t="shared" si="1"/>
        <v>0</v>
      </c>
      <c r="AN10" s="9">
        <f t="shared" si="1"/>
        <v>0</v>
      </c>
      <c r="AO10" s="9">
        <f t="shared" si="1"/>
        <v>0</v>
      </c>
      <c r="AP10" s="9">
        <f t="shared" si="1"/>
        <v>0</v>
      </c>
      <c r="AQ10" s="9">
        <f t="shared" si="1"/>
        <v>0</v>
      </c>
    </row>
    <row r="11" spans="1:43" ht="18" customHeight="1" x14ac:dyDescent="0.15">
      <c r="B11" s="124"/>
      <c r="C11" s="123" t="s">
        <v>233</v>
      </c>
      <c r="D11" s="82" t="s">
        <v>232</v>
      </c>
      <c r="E11" s="83">
        <v>2</v>
      </c>
      <c r="F11" s="83"/>
      <c r="G11" s="83">
        <v>2</v>
      </c>
      <c r="H11" s="83"/>
      <c r="I11" s="83"/>
      <c r="J11" s="83"/>
      <c r="K11" s="83"/>
      <c r="L11" s="83"/>
      <c r="M11" s="83"/>
      <c r="N11" s="83"/>
      <c r="O11" s="95"/>
      <c r="P11" s="93"/>
      <c r="R11" s="67">
        <f>IF($P11="",0,IF(INDEX(目標ごとの達成度!$O$95:$O$103,MATCH($P11,目標ごとの達成度!$N$95:$N$103,0),1)&gt;0,1,0))*E11</f>
        <v>0</v>
      </c>
      <c r="S11" s="67">
        <f>IF($P11="",0,IF(INDEX(目標ごとの達成度!$O$95:$O$103,MATCH($P11,目標ごとの達成度!$N$95:$N$103,0),1)&gt;0,1,0))*F11</f>
        <v>0</v>
      </c>
      <c r="T11" s="67">
        <f>IF($P11="",0,INDEX(目標ごとの達成度!$O$95:$O$103,MATCH($P11,目標ごとの達成度!$N$95:$N$103,0),1))*(E11+F11)</f>
        <v>0</v>
      </c>
      <c r="U11" s="67">
        <f>IF(O11="",99,INDEX(目標ごとの達成度!$M$109:$M$119,MATCH(O11,目標ごとの達成度!$N$109:$N$119,0),1))</f>
        <v>99</v>
      </c>
      <c r="V11" s="9">
        <f t="shared" si="2"/>
        <v>0</v>
      </c>
      <c r="W11" s="9">
        <f t="shared" si="0"/>
        <v>0</v>
      </c>
      <c r="X11" s="9">
        <f t="shared" si="0"/>
        <v>0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3"/>
        <v>0</v>
      </c>
      <c r="AH11" s="9">
        <f t="shared" si="1"/>
        <v>0</v>
      </c>
      <c r="AI11" s="9">
        <f t="shared" si="1"/>
        <v>0</v>
      </c>
      <c r="AJ11" s="9">
        <f t="shared" si="1"/>
        <v>0</v>
      </c>
      <c r="AK11" s="9">
        <f t="shared" si="1"/>
        <v>0</v>
      </c>
      <c r="AL11" s="9">
        <f t="shared" si="1"/>
        <v>0</v>
      </c>
      <c r="AM11" s="9">
        <f t="shared" si="1"/>
        <v>0</v>
      </c>
      <c r="AN11" s="9">
        <f t="shared" si="1"/>
        <v>0</v>
      </c>
      <c r="AO11" s="9">
        <f t="shared" si="1"/>
        <v>0</v>
      </c>
      <c r="AP11" s="9">
        <f t="shared" si="1"/>
        <v>0</v>
      </c>
      <c r="AQ11" s="9">
        <f t="shared" si="1"/>
        <v>0</v>
      </c>
    </row>
    <row r="12" spans="1:43" ht="18" customHeight="1" x14ac:dyDescent="0.15">
      <c r="B12" s="124"/>
      <c r="C12" s="123"/>
      <c r="D12" s="82" t="s">
        <v>231</v>
      </c>
      <c r="E12" s="83">
        <v>2</v>
      </c>
      <c r="F12" s="83"/>
      <c r="G12" s="83"/>
      <c r="H12" s="83"/>
      <c r="I12" s="83">
        <v>2</v>
      </c>
      <c r="J12" s="83"/>
      <c r="K12" s="83"/>
      <c r="L12" s="83"/>
      <c r="M12" s="83"/>
      <c r="N12" s="83"/>
      <c r="O12" s="95"/>
      <c r="P12" s="93"/>
      <c r="R12" s="67">
        <f>IF($P12="",0,IF(INDEX(目標ごとの達成度!$O$95:$O$103,MATCH($P12,目標ごとの達成度!$N$95:$N$103,0),1)&gt;0,1,0))*E12</f>
        <v>0</v>
      </c>
      <c r="S12" s="67">
        <f>IF($P12="",0,IF(INDEX(目標ごとの達成度!$O$95:$O$103,MATCH($P12,目標ごとの達成度!$N$95:$N$103,0),1)&gt;0,1,0))*F12</f>
        <v>0</v>
      </c>
      <c r="T12" s="67">
        <f>IF($P12="",0,INDEX(目標ごとの達成度!$O$95:$O$103,MATCH($P12,目標ごとの達成度!$N$95:$N$103,0),1))*(E12+F12)</f>
        <v>0</v>
      </c>
      <c r="U12" s="67">
        <f>IF(O12="",99,INDEX(目標ごとの達成度!$M$109:$M$119,MATCH(O12,目標ごとの達成度!$N$109:$N$119,0),1))</f>
        <v>99</v>
      </c>
      <c r="V12" s="9">
        <f t="shared" si="2"/>
        <v>0</v>
      </c>
      <c r="W12" s="9">
        <f t="shared" si="0"/>
        <v>0</v>
      </c>
      <c r="X12" s="9">
        <f t="shared" si="0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3"/>
        <v>0</v>
      </c>
      <c r="AH12" s="9">
        <f t="shared" si="1"/>
        <v>0</v>
      </c>
      <c r="AI12" s="9">
        <f t="shared" si="1"/>
        <v>0</v>
      </c>
      <c r="AJ12" s="9">
        <f t="shared" si="1"/>
        <v>0</v>
      </c>
      <c r="AK12" s="9">
        <f t="shared" si="1"/>
        <v>0</v>
      </c>
      <c r="AL12" s="9">
        <f t="shared" si="1"/>
        <v>0</v>
      </c>
      <c r="AM12" s="9">
        <f t="shared" si="1"/>
        <v>0</v>
      </c>
      <c r="AN12" s="9">
        <f t="shared" si="1"/>
        <v>0</v>
      </c>
      <c r="AO12" s="9">
        <f t="shared" si="1"/>
        <v>0</v>
      </c>
      <c r="AP12" s="9">
        <f t="shared" si="1"/>
        <v>0</v>
      </c>
      <c r="AQ12" s="9">
        <f t="shared" si="1"/>
        <v>0</v>
      </c>
    </row>
    <row r="13" spans="1:43" ht="18" customHeight="1" x14ac:dyDescent="0.15">
      <c r="B13" s="124"/>
      <c r="C13" s="123"/>
      <c r="D13" s="82" t="s">
        <v>230</v>
      </c>
      <c r="E13" s="83">
        <v>2</v>
      </c>
      <c r="F13" s="83"/>
      <c r="G13" s="83"/>
      <c r="H13" s="83"/>
      <c r="I13" s="83">
        <v>2</v>
      </c>
      <c r="J13" s="83"/>
      <c r="K13" s="83"/>
      <c r="L13" s="83"/>
      <c r="M13" s="83"/>
      <c r="N13" s="83"/>
      <c r="O13" s="95"/>
      <c r="P13" s="93"/>
      <c r="R13" s="67">
        <f>IF($P13="",0,IF(INDEX(目標ごとの達成度!$O$95:$O$103,MATCH($P13,目標ごとの達成度!$N$95:$N$103,0),1)&gt;0,1,0))*E13</f>
        <v>0</v>
      </c>
      <c r="S13" s="67">
        <f>IF($P13="",0,IF(INDEX(目標ごとの達成度!$O$95:$O$103,MATCH($P13,目標ごとの達成度!$N$95:$N$103,0),1)&gt;0,1,0))*F13</f>
        <v>0</v>
      </c>
      <c r="T13" s="67">
        <f>IF($P13="",0,INDEX(目標ごとの達成度!$O$95:$O$103,MATCH($P13,目標ごとの達成度!$N$95:$N$103,0),1))*(E13+F13)</f>
        <v>0</v>
      </c>
      <c r="U13" s="67">
        <f>IF(O13="",99,INDEX(目標ごとの達成度!$M$109:$M$119,MATCH(O13,目標ごとの達成度!$N$109:$N$119,0),1))</f>
        <v>99</v>
      </c>
      <c r="V13" s="9">
        <f t="shared" si="2"/>
        <v>0</v>
      </c>
      <c r="W13" s="9">
        <f t="shared" si="0"/>
        <v>0</v>
      </c>
      <c r="X13" s="9">
        <f t="shared" si="0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si="0"/>
        <v>0</v>
      </c>
      <c r="AG13" s="9">
        <f t="shared" si="3"/>
        <v>0</v>
      </c>
      <c r="AH13" s="9">
        <f t="shared" si="1"/>
        <v>0</v>
      </c>
      <c r="AI13" s="9">
        <f t="shared" si="1"/>
        <v>0</v>
      </c>
      <c r="AJ13" s="9">
        <f t="shared" si="1"/>
        <v>0</v>
      </c>
      <c r="AK13" s="9">
        <f t="shared" si="1"/>
        <v>0</v>
      </c>
      <c r="AL13" s="9">
        <f t="shared" si="1"/>
        <v>0</v>
      </c>
      <c r="AM13" s="9">
        <f t="shared" si="1"/>
        <v>0</v>
      </c>
      <c r="AN13" s="9">
        <f t="shared" si="1"/>
        <v>0</v>
      </c>
      <c r="AO13" s="9">
        <f t="shared" si="1"/>
        <v>0</v>
      </c>
      <c r="AP13" s="9">
        <f t="shared" si="1"/>
        <v>0</v>
      </c>
      <c r="AQ13" s="9">
        <f t="shared" si="1"/>
        <v>0</v>
      </c>
    </row>
    <row r="14" spans="1:43" ht="18" customHeight="1" x14ac:dyDescent="0.15">
      <c r="B14" s="124"/>
      <c r="C14" s="123"/>
      <c r="D14" s="82" t="s">
        <v>229</v>
      </c>
      <c r="E14" s="83">
        <v>2</v>
      </c>
      <c r="F14" s="83"/>
      <c r="G14" s="83"/>
      <c r="H14" s="83"/>
      <c r="I14" s="83">
        <v>2</v>
      </c>
      <c r="J14" s="83"/>
      <c r="K14" s="83"/>
      <c r="L14" s="83"/>
      <c r="M14" s="83"/>
      <c r="N14" s="83"/>
      <c r="O14" s="95"/>
      <c r="P14" s="93"/>
      <c r="R14" s="67">
        <f>IF($P14="",0,IF(INDEX(目標ごとの達成度!$O$95:$O$103,MATCH($P14,目標ごとの達成度!$N$95:$N$103,0),1)&gt;0,1,0))*E14</f>
        <v>0</v>
      </c>
      <c r="S14" s="67">
        <f>IF($P14="",0,IF(INDEX(目標ごとの達成度!$O$95:$O$103,MATCH($P14,目標ごとの達成度!$N$95:$N$103,0),1)&gt;0,1,0))*F14</f>
        <v>0</v>
      </c>
      <c r="T14" s="67">
        <f>IF($P14="",0,INDEX(目標ごとの達成度!$O$95:$O$103,MATCH($P14,目標ごとの達成度!$N$95:$N$103,0),1))*(E14+F14)</f>
        <v>0</v>
      </c>
      <c r="U14" s="67">
        <f>IF(O14="",99,INDEX(目標ごとの達成度!$M$109:$M$119,MATCH(O14,目標ごとの達成度!$N$109:$N$119,0),1))</f>
        <v>99</v>
      </c>
      <c r="V14" s="9">
        <f t="shared" si="2"/>
        <v>0</v>
      </c>
      <c r="W14" s="9">
        <f t="shared" si="0"/>
        <v>0</v>
      </c>
      <c r="X14" s="9">
        <f t="shared" si="0"/>
        <v>0</v>
      </c>
      <c r="Y14" s="9">
        <f t="shared" si="0"/>
        <v>0</v>
      </c>
      <c r="Z14" s="9">
        <f t="shared" si="0"/>
        <v>0</v>
      </c>
      <c r="AA14" s="9">
        <f t="shared" si="0"/>
        <v>0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0</v>
      </c>
      <c r="AF14" s="9">
        <f t="shared" si="0"/>
        <v>0</v>
      </c>
      <c r="AG14" s="9">
        <f t="shared" si="3"/>
        <v>0</v>
      </c>
      <c r="AH14" s="9">
        <f t="shared" si="1"/>
        <v>0</v>
      </c>
      <c r="AI14" s="9">
        <f t="shared" si="1"/>
        <v>0</v>
      </c>
      <c r="AJ14" s="9">
        <f t="shared" si="1"/>
        <v>0</v>
      </c>
      <c r="AK14" s="9">
        <f t="shared" si="1"/>
        <v>0</v>
      </c>
      <c r="AL14" s="9">
        <f t="shared" si="1"/>
        <v>0</v>
      </c>
      <c r="AM14" s="9">
        <f t="shared" si="1"/>
        <v>0</v>
      </c>
      <c r="AN14" s="9">
        <f t="shared" si="1"/>
        <v>0</v>
      </c>
      <c r="AO14" s="9">
        <f t="shared" si="1"/>
        <v>0</v>
      </c>
      <c r="AP14" s="9">
        <f t="shared" si="1"/>
        <v>0</v>
      </c>
      <c r="AQ14" s="9">
        <f t="shared" si="1"/>
        <v>0</v>
      </c>
    </row>
    <row r="15" spans="1:43" ht="18" customHeight="1" x14ac:dyDescent="0.15">
      <c r="B15" s="124"/>
      <c r="C15" s="123"/>
      <c r="D15" s="82" t="s">
        <v>228</v>
      </c>
      <c r="E15" s="83">
        <v>2</v>
      </c>
      <c r="F15" s="83"/>
      <c r="G15" s="83"/>
      <c r="H15" s="83"/>
      <c r="I15" s="83">
        <v>2</v>
      </c>
      <c r="J15" s="83"/>
      <c r="K15" s="83"/>
      <c r="L15" s="83"/>
      <c r="M15" s="83"/>
      <c r="N15" s="83"/>
      <c r="O15" s="95"/>
      <c r="P15" s="93"/>
      <c r="R15" s="67">
        <f>IF($P15="",0,IF(INDEX(目標ごとの達成度!$O$95:$O$103,MATCH($P15,目標ごとの達成度!$N$95:$N$103,0),1)&gt;0,1,0))*E15</f>
        <v>0</v>
      </c>
      <c r="S15" s="67">
        <f>IF($P15="",0,IF(INDEX(目標ごとの達成度!$O$95:$O$103,MATCH($P15,目標ごとの達成度!$N$95:$N$103,0),1)&gt;0,1,0))*F15</f>
        <v>0</v>
      </c>
      <c r="T15" s="67">
        <f>IF($P15="",0,INDEX(目標ごとの達成度!$O$95:$O$103,MATCH($P15,目標ごとの達成度!$N$95:$N$103,0),1))*(E15+F15)</f>
        <v>0</v>
      </c>
      <c r="U15" s="67">
        <f>IF(O15="",99,INDEX(目標ごとの達成度!$M$109:$M$119,MATCH(O15,目標ごとの達成度!$N$109:$N$119,0),1))</f>
        <v>99</v>
      </c>
      <c r="V15" s="9">
        <f t="shared" si="2"/>
        <v>0</v>
      </c>
      <c r="W15" s="9">
        <f t="shared" si="0"/>
        <v>0</v>
      </c>
      <c r="X15" s="9">
        <f t="shared" si="0"/>
        <v>0</v>
      </c>
      <c r="Y15" s="9">
        <f t="shared" si="0"/>
        <v>0</v>
      </c>
      <c r="Z15" s="9">
        <f t="shared" si="0"/>
        <v>0</v>
      </c>
      <c r="AA15" s="9">
        <f t="shared" si="0"/>
        <v>0</v>
      </c>
      <c r="AB15" s="9">
        <f t="shared" si="0"/>
        <v>0</v>
      </c>
      <c r="AC15" s="9">
        <f t="shared" si="0"/>
        <v>0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3"/>
        <v>0</v>
      </c>
      <c r="AH15" s="9">
        <f t="shared" si="1"/>
        <v>0</v>
      </c>
      <c r="AI15" s="9">
        <f t="shared" si="1"/>
        <v>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0</v>
      </c>
      <c r="AN15" s="9">
        <f t="shared" si="1"/>
        <v>0</v>
      </c>
      <c r="AO15" s="9">
        <f t="shared" si="1"/>
        <v>0</v>
      </c>
      <c r="AP15" s="9">
        <f t="shared" si="1"/>
        <v>0</v>
      </c>
      <c r="AQ15" s="9">
        <f t="shared" si="1"/>
        <v>0</v>
      </c>
    </row>
    <row r="16" spans="1:43" ht="18" customHeight="1" x14ac:dyDescent="0.15">
      <c r="B16" s="124"/>
      <c r="C16" s="123"/>
      <c r="D16" s="82" t="s">
        <v>227</v>
      </c>
      <c r="E16" s="83">
        <v>2</v>
      </c>
      <c r="F16" s="83"/>
      <c r="G16" s="83"/>
      <c r="H16" s="83"/>
      <c r="I16" s="83">
        <v>2</v>
      </c>
      <c r="J16" s="83"/>
      <c r="K16" s="83"/>
      <c r="L16" s="83"/>
      <c r="M16" s="83"/>
      <c r="N16" s="83"/>
      <c r="O16" s="95"/>
      <c r="P16" s="93"/>
      <c r="R16" s="67">
        <f>IF($P16="",0,IF(INDEX(目標ごとの達成度!$O$95:$O$103,MATCH($P16,目標ごとの達成度!$N$95:$N$103,0),1)&gt;0,1,0))*E16</f>
        <v>0</v>
      </c>
      <c r="S16" s="67">
        <f>IF($P16="",0,IF(INDEX(目標ごとの達成度!$O$95:$O$103,MATCH($P16,目標ごとの達成度!$N$95:$N$103,0),1)&gt;0,1,0))*F16</f>
        <v>0</v>
      </c>
      <c r="T16" s="67">
        <f>IF($P16="",0,INDEX(目標ごとの達成度!$O$95:$O$103,MATCH($P16,目標ごとの達成度!$N$95:$N$103,0),1))*(E16+F16)</f>
        <v>0</v>
      </c>
      <c r="U16" s="67">
        <f>IF(O16="",99,INDEX(目標ごとの達成度!$M$109:$M$119,MATCH(O16,目標ごとの達成度!$N$109:$N$119,0),1))</f>
        <v>99</v>
      </c>
      <c r="V16" s="9">
        <f t="shared" si="2"/>
        <v>0</v>
      </c>
      <c r="W16" s="9">
        <f t="shared" si="0"/>
        <v>0</v>
      </c>
      <c r="X16" s="9">
        <f t="shared" si="0"/>
        <v>0</v>
      </c>
      <c r="Y16" s="9">
        <f t="shared" si="0"/>
        <v>0</v>
      </c>
      <c r="Z16" s="9">
        <f t="shared" si="0"/>
        <v>0</v>
      </c>
      <c r="AA16" s="9">
        <f t="shared" si="0"/>
        <v>0</v>
      </c>
      <c r="AB16" s="9">
        <f t="shared" si="0"/>
        <v>0</v>
      </c>
      <c r="AC16" s="9">
        <f t="shared" si="0"/>
        <v>0</v>
      </c>
      <c r="AD16" s="9">
        <f t="shared" si="0"/>
        <v>0</v>
      </c>
      <c r="AE16" s="9">
        <f t="shared" si="0"/>
        <v>0</v>
      </c>
      <c r="AF16" s="9">
        <f t="shared" si="0"/>
        <v>0</v>
      </c>
      <c r="AG16" s="9">
        <f t="shared" si="3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</row>
    <row r="17" spans="2:43" ht="18" customHeight="1" x14ac:dyDescent="0.15">
      <c r="B17" s="124"/>
      <c r="C17" s="123"/>
      <c r="D17" s="82" t="s">
        <v>226</v>
      </c>
      <c r="E17" s="83">
        <v>2</v>
      </c>
      <c r="F17" s="83"/>
      <c r="G17" s="83"/>
      <c r="H17" s="83"/>
      <c r="I17" s="83">
        <v>2</v>
      </c>
      <c r="J17" s="83"/>
      <c r="K17" s="83"/>
      <c r="L17" s="83"/>
      <c r="M17" s="83"/>
      <c r="N17" s="83"/>
      <c r="O17" s="95"/>
      <c r="P17" s="93"/>
      <c r="R17" s="67">
        <f>IF($P17="",0,IF(INDEX(目標ごとの達成度!$O$95:$O$103,MATCH($P17,目標ごとの達成度!$N$95:$N$103,0),1)&gt;0,1,0))*E17</f>
        <v>0</v>
      </c>
      <c r="S17" s="67">
        <f>IF($P17="",0,IF(INDEX(目標ごとの達成度!$O$95:$O$103,MATCH($P17,目標ごとの達成度!$N$95:$N$103,0),1)&gt;0,1,0))*F17</f>
        <v>0</v>
      </c>
      <c r="T17" s="67">
        <f>IF($P17="",0,INDEX(目標ごとの達成度!$O$95:$O$103,MATCH($P17,目標ごとの達成度!$N$95:$N$103,0),1))*(E17+F17)</f>
        <v>0</v>
      </c>
      <c r="U17" s="67">
        <f>IF(O17="",99,INDEX(目標ごとの達成度!$M$109:$M$119,MATCH(O17,目標ごとの達成度!$N$109:$N$119,0),1))</f>
        <v>99</v>
      </c>
      <c r="V17" s="9">
        <f t="shared" si="2"/>
        <v>0</v>
      </c>
      <c r="W17" s="9">
        <f t="shared" si="0"/>
        <v>0</v>
      </c>
      <c r="X17" s="9">
        <f t="shared" si="0"/>
        <v>0</v>
      </c>
      <c r="Y17" s="9">
        <f t="shared" si="0"/>
        <v>0</v>
      </c>
      <c r="Z17" s="9">
        <f t="shared" si="0"/>
        <v>0</v>
      </c>
      <c r="AA17" s="9">
        <f t="shared" si="0"/>
        <v>0</v>
      </c>
      <c r="AB17" s="9">
        <f t="shared" si="0"/>
        <v>0</v>
      </c>
      <c r="AC17" s="9">
        <f t="shared" si="0"/>
        <v>0</v>
      </c>
      <c r="AD17" s="9">
        <f t="shared" si="0"/>
        <v>0</v>
      </c>
      <c r="AE17" s="9">
        <f t="shared" si="0"/>
        <v>0</v>
      </c>
      <c r="AF17" s="9">
        <f t="shared" si="0"/>
        <v>0</v>
      </c>
      <c r="AG17" s="9">
        <f t="shared" si="3"/>
        <v>0</v>
      </c>
      <c r="AH17" s="9">
        <f t="shared" si="1"/>
        <v>0</v>
      </c>
      <c r="AI17" s="9">
        <f t="shared" si="1"/>
        <v>0</v>
      </c>
      <c r="AJ17" s="9">
        <f t="shared" si="1"/>
        <v>0</v>
      </c>
      <c r="AK17" s="9">
        <f t="shared" si="1"/>
        <v>0</v>
      </c>
      <c r="AL17" s="9">
        <f t="shared" si="1"/>
        <v>0</v>
      </c>
      <c r="AM17" s="9">
        <f t="shared" si="1"/>
        <v>0</v>
      </c>
      <c r="AN17" s="9">
        <f t="shared" si="1"/>
        <v>0</v>
      </c>
      <c r="AO17" s="9">
        <f t="shared" si="1"/>
        <v>0</v>
      </c>
      <c r="AP17" s="9">
        <f t="shared" si="1"/>
        <v>0</v>
      </c>
      <c r="AQ17" s="9">
        <f t="shared" si="1"/>
        <v>0</v>
      </c>
    </row>
    <row r="18" spans="2:43" ht="18" customHeight="1" x14ac:dyDescent="0.15">
      <c r="B18" s="124"/>
      <c r="C18" s="124"/>
      <c r="D18" s="82" t="s">
        <v>225</v>
      </c>
      <c r="E18" s="83">
        <v>2</v>
      </c>
      <c r="F18" s="83"/>
      <c r="G18" s="83"/>
      <c r="H18" s="83"/>
      <c r="I18" s="83"/>
      <c r="J18" s="83">
        <v>2</v>
      </c>
      <c r="K18" s="83"/>
      <c r="L18" s="83"/>
      <c r="M18" s="83"/>
      <c r="N18" s="83"/>
      <c r="O18" s="95"/>
      <c r="P18" s="93"/>
      <c r="R18" s="67">
        <f>IF($P18="",0,IF(INDEX(目標ごとの達成度!$O$95:$O$103,MATCH($P18,目標ごとの達成度!$N$95:$N$103,0),1)&gt;0,1,0))*E18</f>
        <v>0</v>
      </c>
      <c r="S18" s="67">
        <f>IF($P18="",0,IF(INDEX(目標ごとの達成度!$O$95:$O$103,MATCH($P18,目標ごとの達成度!$N$95:$N$103,0),1)&gt;0,1,0))*F18</f>
        <v>0</v>
      </c>
      <c r="T18" s="67">
        <f>IF($P18="",0,INDEX(目標ごとの達成度!$O$95:$O$103,MATCH($P18,目標ごとの達成度!$N$95:$N$103,0),1))*(E18+F18)</f>
        <v>0</v>
      </c>
      <c r="U18" s="67">
        <f>IF(O18="",99,INDEX(目標ごとの達成度!$M$109:$M$119,MATCH(O18,目標ごとの達成度!$N$109:$N$119,0),1))</f>
        <v>99</v>
      </c>
      <c r="V18" s="9">
        <f t="shared" si="2"/>
        <v>0</v>
      </c>
      <c r="W18" s="9">
        <f t="shared" si="0"/>
        <v>0</v>
      </c>
      <c r="X18" s="9">
        <f t="shared" si="0"/>
        <v>0</v>
      </c>
      <c r="Y18" s="9">
        <f t="shared" si="0"/>
        <v>0</v>
      </c>
      <c r="Z18" s="9">
        <f t="shared" si="0"/>
        <v>0</v>
      </c>
      <c r="AA18" s="9">
        <f t="shared" si="0"/>
        <v>0</v>
      </c>
      <c r="AB18" s="9">
        <f t="shared" si="0"/>
        <v>0</v>
      </c>
      <c r="AC18" s="9">
        <f t="shared" si="0"/>
        <v>0</v>
      </c>
      <c r="AD18" s="9">
        <f t="shared" si="0"/>
        <v>0</v>
      </c>
      <c r="AE18" s="9">
        <f t="shared" si="0"/>
        <v>0</v>
      </c>
      <c r="AF18" s="9">
        <f t="shared" si="0"/>
        <v>0</v>
      </c>
      <c r="AG18" s="9">
        <f t="shared" si="3"/>
        <v>0</v>
      </c>
      <c r="AH18" s="9">
        <f t="shared" si="1"/>
        <v>0</v>
      </c>
      <c r="AI18" s="9">
        <f t="shared" si="1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</row>
    <row r="19" spans="2:43" ht="18" customHeight="1" x14ac:dyDescent="0.15">
      <c r="B19" s="124"/>
      <c r="C19" s="124"/>
      <c r="D19" s="82" t="s">
        <v>224</v>
      </c>
      <c r="E19" s="83">
        <v>2</v>
      </c>
      <c r="F19" s="83"/>
      <c r="G19" s="83"/>
      <c r="H19" s="83"/>
      <c r="I19" s="83"/>
      <c r="J19" s="83">
        <v>2</v>
      </c>
      <c r="K19" s="83"/>
      <c r="L19" s="83"/>
      <c r="M19" s="83"/>
      <c r="N19" s="83"/>
      <c r="O19" s="95"/>
      <c r="P19" s="93"/>
      <c r="R19" s="67">
        <f>IF($P19="",0,IF(INDEX(目標ごとの達成度!$O$95:$O$103,MATCH($P19,目標ごとの達成度!$N$95:$N$103,0),1)&gt;0,1,0))*E19</f>
        <v>0</v>
      </c>
      <c r="S19" s="67">
        <f>IF($P19="",0,IF(INDEX(目標ごとの達成度!$O$95:$O$103,MATCH($P19,目標ごとの達成度!$N$95:$N$103,0),1)&gt;0,1,0))*F19</f>
        <v>0</v>
      </c>
      <c r="T19" s="67">
        <f>IF($P19="",0,INDEX(目標ごとの達成度!$O$95:$O$103,MATCH($P19,目標ごとの達成度!$N$95:$N$103,0),1))*(E19+F19)</f>
        <v>0</v>
      </c>
      <c r="U19" s="67">
        <f>IF(O19="",99,INDEX(目標ごとの達成度!$M$109:$M$119,MATCH(O19,目標ごとの達成度!$N$109:$N$119,0),1))</f>
        <v>99</v>
      </c>
      <c r="V19" s="9">
        <f t="shared" si="2"/>
        <v>0</v>
      </c>
      <c r="W19" s="9">
        <f t="shared" si="0"/>
        <v>0</v>
      </c>
      <c r="X19" s="9">
        <f t="shared" si="0"/>
        <v>0</v>
      </c>
      <c r="Y19" s="9">
        <f t="shared" si="0"/>
        <v>0</v>
      </c>
      <c r="Z19" s="9">
        <f t="shared" si="0"/>
        <v>0</v>
      </c>
      <c r="AA19" s="9">
        <f t="shared" si="0"/>
        <v>0</v>
      </c>
      <c r="AB19" s="9">
        <f t="shared" si="0"/>
        <v>0</v>
      </c>
      <c r="AC19" s="9">
        <f t="shared" si="0"/>
        <v>0</v>
      </c>
      <c r="AD19" s="9">
        <f t="shared" si="0"/>
        <v>0</v>
      </c>
      <c r="AE19" s="9">
        <f t="shared" si="0"/>
        <v>0</v>
      </c>
      <c r="AF19" s="9">
        <f t="shared" si="0"/>
        <v>0</v>
      </c>
      <c r="AG19" s="9">
        <f t="shared" si="3"/>
        <v>0</v>
      </c>
      <c r="AH19" s="9">
        <f t="shared" si="1"/>
        <v>0</v>
      </c>
      <c r="AI19" s="9">
        <f t="shared" si="1"/>
        <v>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0</v>
      </c>
      <c r="AN19" s="9">
        <f t="shared" si="1"/>
        <v>0</v>
      </c>
      <c r="AO19" s="9">
        <f t="shared" si="1"/>
        <v>0</v>
      </c>
      <c r="AP19" s="9">
        <f t="shared" si="1"/>
        <v>0</v>
      </c>
      <c r="AQ19" s="9">
        <f t="shared" si="1"/>
        <v>0</v>
      </c>
    </row>
    <row r="20" spans="2:43" ht="18" customHeight="1" x14ac:dyDescent="0.15">
      <c r="B20" s="124"/>
      <c r="C20" s="124"/>
      <c r="D20" s="82" t="s">
        <v>223</v>
      </c>
      <c r="E20" s="83">
        <v>2</v>
      </c>
      <c r="F20" s="83"/>
      <c r="G20" s="83"/>
      <c r="H20" s="83"/>
      <c r="I20" s="83"/>
      <c r="J20" s="83">
        <v>2</v>
      </c>
      <c r="K20" s="83"/>
      <c r="L20" s="83"/>
      <c r="M20" s="83"/>
      <c r="N20" s="83"/>
      <c r="O20" s="95"/>
      <c r="P20" s="93"/>
      <c r="R20" s="67">
        <f>IF($P20="",0,IF(INDEX(目標ごとの達成度!$O$95:$O$103,MATCH($P20,目標ごとの達成度!$N$95:$N$103,0),1)&gt;0,1,0))*E20</f>
        <v>0</v>
      </c>
      <c r="S20" s="67">
        <f>IF($P20="",0,IF(INDEX(目標ごとの達成度!$O$95:$O$103,MATCH($P20,目標ごとの達成度!$N$95:$N$103,0),1)&gt;0,1,0))*F20</f>
        <v>0</v>
      </c>
      <c r="T20" s="67">
        <f>IF($P20="",0,INDEX(目標ごとの達成度!$O$95:$O$103,MATCH($P20,目標ごとの達成度!$N$95:$N$103,0),1))*(E20+F20)</f>
        <v>0</v>
      </c>
      <c r="U20" s="67">
        <f>IF(O20="",99,INDEX(目標ごとの達成度!$M$109:$M$119,MATCH(O20,目標ごとの達成度!$N$109:$N$119,0),1))</f>
        <v>99</v>
      </c>
      <c r="V20" s="9">
        <f t="shared" si="2"/>
        <v>0</v>
      </c>
      <c r="W20" s="9">
        <f t="shared" si="0"/>
        <v>0</v>
      </c>
      <c r="X20" s="9">
        <f t="shared" si="0"/>
        <v>0</v>
      </c>
      <c r="Y20" s="9">
        <f t="shared" si="0"/>
        <v>0</v>
      </c>
      <c r="Z20" s="9">
        <f t="shared" si="0"/>
        <v>0</v>
      </c>
      <c r="AA20" s="9">
        <f t="shared" si="0"/>
        <v>0</v>
      </c>
      <c r="AB20" s="9">
        <f t="shared" si="0"/>
        <v>0</v>
      </c>
      <c r="AC20" s="9">
        <f t="shared" si="0"/>
        <v>0</v>
      </c>
      <c r="AD20" s="9">
        <f t="shared" si="0"/>
        <v>0</v>
      </c>
      <c r="AE20" s="9">
        <f t="shared" si="0"/>
        <v>0</v>
      </c>
      <c r="AF20" s="9">
        <f t="shared" si="0"/>
        <v>0</v>
      </c>
      <c r="AG20" s="9">
        <f t="shared" si="3"/>
        <v>0</v>
      </c>
      <c r="AH20" s="9">
        <f t="shared" si="1"/>
        <v>0</v>
      </c>
      <c r="AI20" s="9">
        <f t="shared" si="1"/>
        <v>0</v>
      </c>
      <c r="AJ20" s="9">
        <f t="shared" si="1"/>
        <v>0</v>
      </c>
      <c r="AK20" s="9">
        <f t="shared" si="1"/>
        <v>0</v>
      </c>
      <c r="AL20" s="9">
        <f t="shared" si="1"/>
        <v>0</v>
      </c>
      <c r="AM20" s="9">
        <f t="shared" si="1"/>
        <v>0</v>
      </c>
      <c r="AN20" s="9">
        <f t="shared" si="1"/>
        <v>0</v>
      </c>
      <c r="AO20" s="9">
        <f t="shared" si="1"/>
        <v>0</v>
      </c>
      <c r="AP20" s="9">
        <f t="shared" si="1"/>
        <v>0</v>
      </c>
      <c r="AQ20" s="9">
        <f t="shared" si="1"/>
        <v>0</v>
      </c>
    </row>
    <row r="21" spans="2:43" ht="18" customHeight="1" x14ac:dyDescent="0.15">
      <c r="B21" s="124"/>
      <c r="C21" s="124"/>
      <c r="D21" s="86" t="s">
        <v>222</v>
      </c>
      <c r="E21" s="83">
        <v>2</v>
      </c>
      <c r="F21" s="83"/>
      <c r="G21" s="83"/>
      <c r="H21" s="83"/>
      <c r="I21" s="83"/>
      <c r="J21" s="83">
        <v>2</v>
      </c>
      <c r="K21" s="83"/>
      <c r="L21" s="83"/>
      <c r="M21" s="83"/>
      <c r="N21" s="83"/>
      <c r="O21" s="95"/>
      <c r="P21" s="93"/>
      <c r="R21" s="67">
        <f>IF($P21="",0,IF(INDEX(目標ごとの達成度!$O$95:$O$103,MATCH($P21,目標ごとの達成度!$N$95:$N$103,0),1)&gt;0,1,0))*E21</f>
        <v>0</v>
      </c>
      <c r="S21" s="67">
        <f>IF($P21="",0,IF(INDEX(目標ごとの達成度!$O$95:$O$103,MATCH($P21,目標ごとの達成度!$N$95:$N$103,0),1)&gt;0,1,0))*F21</f>
        <v>0</v>
      </c>
      <c r="T21" s="67">
        <f>IF($P21="",0,INDEX(目標ごとの達成度!$O$95:$O$103,MATCH($P21,目標ごとの達成度!$N$95:$N$103,0),1))*(E21+F21)</f>
        <v>0</v>
      </c>
      <c r="U21" s="67">
        <f>IF(O21="",99,INDEX(目標ごとの達成度!$M$109:$M$119,MATCH(O21,目標ごとの達成度!$N$109:$N$119,0),1))</f>
        <v>99</v>
      </c>
      <c r="V21" s="9">
        <f t="shared" si="2"/>
        <v>0</v>
      </c>
      <c r="W21" s="9">
        <f t="shared" si="0"/>
        <v>0</v>
      </c>
      <c r="X21" s="9">
        <f t="shared" si="0"/>
        <v>0</v>
      </c>
      <c r="Y21" s="9">
        <f t="shared" si="0"/>
        <v>0</v>
      </c>
      <c r="Z21" s="9">
        <f t="shared" si="0"/>
        <v>0</v>
      </c>
      <c r="AA21" s="9">
        <f t="shared" si="0"/>
        <v>0</v>
      </c>
      <c r="AB21" s="9">
        <f t="shared" si="0"/>
        <v>0</v>
      </c>
      <c r="AC21" s="9">
        <f t="shared" si="0"/>
        <v>0</v>
      </c>
      <c r="AD21" s="9">
        <f t="shared" si="0"/>
        <v>0</v>
      </c>
      <c r="AE21" s="9">
        <f t="shared" si="0"/>
        <v>0</v>
      </c>
      <c r="AF21" s="9">
        <f t="shared" si="0"/>
        <v>0</v>
      </c>
      <c r="AG21" s="9">
        <f t="shared" si="3"/>
        <v>0</v>
      </c>
      <c r="AH21" s="9">
        <f t="shared" si="1"/>
        <v>0</v>
      </c>
      <c r="AI21" s="9">
        <f t="shared" si="1"/>
        <v>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0</v>
      </c>
      <c r="AN21" s="9">
        <f t="shared" si="1"/>
        <v>0</v>
      </c>
      <c r="AO21" s="9">
        <f t="shared" si="1"/>
        <v>0</v>
      </c>
      <c r="AP21" s="9">
        <f t="shared" si="1"/>
        <v>0</v>
      </c>
      <c r="AQ21" s="9">
        <f t="shared" si="1"/>
        <v>0</v>
      </c>
    </row>
    <row r="22" spans="2:43" ht="18" customHeight="1" x14ac:dyDescent="0.15">
      <c r="B22" s="124"/>
      <c r="C22" s="124"/>
      <c r="D22" s="86" t="s">
        <v>221</v>
      </c>
      <c r="E22" s="83">
        <v>2</v>
      </c>
      <c r="F22" s="83"/>
      <c r="G22" s="83"/>
      <c r="H22" s="83"/>
      <c r="I22" s="83"/>
      <c r="J22" s="83"/>
      <c r="K22" s="83">
        <v>2</v>
      </c>
      <c r="L22" s="83"/>
      <c r="M22" s="83"/>
      <c r="N22" s="83"/>
      <c r="O22" s="95"/>
      <c r="P22" s="93"/>
      <c r="R22" s="67">
        <f>IF($P22="",0,IF(INDEX(目標ごとの達成度!$O$95:$O$103,MATCH($P22,目標ごとの達成度!$N$95:$N$103,0),1)&gt;0,1,0))*E22</f>
        <v>0</v>
      </c>
      <c r="S22" s="67">
        <f>IF($P22="",0,IF(INDEX(目標ごとの達成度!$O$95:$O$103,MATCH($P22,目標ごとの達成度!$N$95:$N$103,0),1)&gt;0,1,0))*F22</f>
        <v>0</v>
      </c>
      <c r="T22" s="67">
        <f>IF($P22="",0,INDEX(目標ごとの達成度!$O$95:$O$103,MATCH($P22,目標ごとの達成度!$N$95:$N$103,0),1))*(E22+F22)</f>
        <v>0</v>
      </c>
      <c r="U22" s="67">
        <f>IF(O22="",99,INDEX(目標ごとの達成度!$M$109:$M$119,MATCH(O22,目標ごとの達成度!$N$109:$N$119,0),1))</f>
        <v>99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si="2"/>
        <v>0</v>
      </c>
      <c r="Z22" s="9">
        <f t="shared" si="2"/>
        <v>0</v>
      </c>
      <c r="AA22" s="9">
        <f t="shared" si="2"/>
        <v>0</v>
      </c>
      <c r="AB22" s="9">
        <f t="shared" si="2"/>
        <v>0</v>
      </c>
      <c r="AC22" s="9">
        <f t="shared" si="2"/>
        <v>0</v>
      </c>
      <c r="AD22" s="9">
        <f t="shared" si="2"/>
        <v>0</v>
      </c>
      <c r="AE22" s="9">
        <f t="shared" si="2"/>
        <v>0</v>
      </c>
      <c r="AF22" s="9">
        <f t="shared" si="2"/>
        <v>0</v>
      </c>
      <c r="AG22" s="9">
        <f t="shared" si="3"/>
        <v>0</v>
      </c>
      <c r="AH22" s="9">
        <f t="shared" si="3"/>
        <v>0</v>
      </c>
      <c r="AI22" s="9">
        <f t="shared" si="3"/>
        <v>0</v>
      </c>
      <c r="AJ22" s="9">
        <f t="shared" si="3"/>
        <v>0</v>
      </c>
      <c r="AK22" s="9">
        <f t="shared" si="3"/>
        <v>0</v>
      </c>
      <c r="AL22" s="9">
        <f t="shared" si="3"/>
        <v>0</v>
      </c>
      <c r="AM22" s="9">
        <f t="shared" si="3"/>
        <v>0</v>
      </c>
      <c r="AN22" s="9">
        <f t="shared" si="3"/>
        <v>0</v>
      </c>
      <c r="AO22" s="9">
        <f t="shared" si="3"/>
        <v>0</v>
      </c>
      <c r="AP22" s="9">
        <f t="shared" si="3"/>
        <v>0</v>
      </c>
      <c r="AQ22" s="9">
        <f t="shared" si="3"/>
        <v>0</v>
      </c>
    </row>
    <row r="23" spans="2:43" ht="18" customHeight="1" x14ac:dyDescent="0.15">
      <c r="B23" s="124"/>
      <c r="C23" s="124"/>
      <c r="D23" s="86" t="s">
        <v>220</v>
      </c>
      <c r="E23" s="83">
        <v>2</v>
      </c>
      <c r="F23" s="83"/>
      <c r="G23" s="83"/>
      <c r="H23" s="83"/>
      <c r="I23" s="83"/>
      <c r="J23" s="83"/>
      <c r="K23" s="83">
        <v>2</v>
      </c>
      <c r="L23" s="83"/>
      <c r="M23" s="83"/>
      <c r="N23" s="83"/>
      <c r="O23" s="95"/>
      <c r="P23" s="93"/>
      <c r="R23" s="67">
        <f>IF($P23="",0,IF(INDEX(目標ごとの達成度!$O$95:$O$103,MATCH($P23,目標ごとの達成度!$N$95:$N$103,0),1)&gt;0,1,0))*E23</f>
        <v>0</v>
      </c>
      <c r="S23" s="67">
        <f>IF($P23="",0,IF(INDEX(目標ごとの達成度!$O$95:$O$103,MATCH($P23,目標ごとの達成度!$N$95:$N$103,0),1)&gt;0,1,0))*F23</f>
        <v>0</v>
      </c>
      <c r="T23" s="67">
        <f>IF($P23="",0,INDEX(目標ごとの達成度!$O$95:$O$103,MATCH($P23,目標ごとの達成度!$N$95:$N$103,0),1))*(E23+F23)</f>
        <v>0</v>
      </c>
      <c r="U23" s="67">
        <f>IF(O23="",99,INDEX(目標ごとの達成度!$M$109:$M$119,MATCH(O23,目標ごとの達成度!$N$109:$N$119,0),1))</f>
        <v>99</v>
      </c>
      <c r="V23" s="9">
        <f t="shared" ref="V23:AF38" si="4">IF($U23=V$5,$R23+$S23,0)</f>
        <v>0</v>
      </c>
      <c r="W23" s="9">
        <f t="shared" si="4"/>
        <v>0</v>
      </c>
      <c r="X23" s="9">
        <f t="shared" si="4"/>
        <v>0</v>
      </c>
      <c r="Y23" s="9">
        <f t="shared" si="4"/>
        <v>0</v>
      </c>
      <c r="Z23" s="9">
        <f t="shared" si="4"/>
        <v>0</v>
      </c>
      <c r="AA23" s="9">
        <f t="shared" si="4"/>
        <v>0</v>
      </c>
      <c r="AB23" s="9">
        <f t="shared" si="4"/>
        <v>0</v>
      </c>
      <c r="AC23" s="9">
        <f t="shared" si="4"/>
        <v>0</v>
      </c>
      <c r="AD23" s="9">
        <f t="shared" si="4"/>
        <v>0</v>
      </c>
      <c r="AE23" s="9">
        <f t="shared" si="4"/>
        <v>0</v>
      </c>
      <c r="AF23" s="9">
        <f t="shared" si="4"/>
        <v>0</v>
      </c>
      <c r="AG23" s="9">
        <f t="shared" ref="AG23:AQ38" si="5">IF($U23=AG$5,$T23,0)</f>
        <v>0</v>
      </c>
      <c r="AH23" s="9">
        <f t="shared" si="5"/>
        <v>0</v>
      </c>
      <c r="AI23" s="9">
        <f t="shared" si="5"/>
        <v>0</v>
      </c>
      <c r="AJ23" s="9">
        <f t="shared" si="5"/>
        <v>0</v>
      </c>
      <c r="AK23" s="9">
        <f t="shared" si="5"/>
        <v>0</v>
      </c>
      <c r="AL23" s="9">
        <f t="shared" si="5"/>
        <v>0</v>
      </c>
      <c r="AM23" s="9">
        <f t="shared" si="5"/>
        <v>0</v>
      </c>
      <c r="AN23" s="9">
        <f t="shared" si="5"/>
        <v>0</v>
      </c>
      <c r="AO23" s="9">
        <f t="shared" si="5"/>
        <v>0</v>
      </c>
      <c r="AP23" s="9">
        <f t="shared" si="5"/>
        <v>0</v>
      </c>
      <c r="AQ23" s="9">
        <f t="shared" si="5"/>
        <v>0</v>
      </c>
    </row>
    <row r="24" spans="2:43" ht="18" customHeight="1" x14ac:dyDescent="0.15">
      <c r="B24" s="124"/>
      <c r="C24" s="124"/>
      <c r="D24" s="86" t="s">
        <v>219</v>
      </c>
      <c r="E24" s="83">
        <v>2</v>
      </c>
      <c r="F24" s="83"/>
      <c r="G24" s="83"/>
      <c r="H24" s="83"/>
      <c r="I24" s="83"/>
      <c r="J24" s="83"/>
      <c r="K24" s="83">
        <v>2</v>
      </c>
      <c r="L24" s="83"/>
      <c r="M24" s="83"/>
      <c r="N24" s="83"/>
      <c r="O24" s="95"/>
      <c r="P24" s="93"/>
      <c r="R24" s="67">
        <f>IF($P24="",0,IF(INDEX(目標ごとの達成度!$O$95:$O$103,MATCH($P24,目標ごとの達成度!$N$95:$N$103,0),1)&gt;0,1,0))*E24</f>
        <v>0</v>
      </c>
      <c r="S24" s="67">
        <f>IF($P24="",0,IF(INDEX(目標ごとの達成度!$O$95:$O$103,MATCH($P24,目標ごとの達成度!$N$95:$N$103,0),1)&gt;0,1,0))*F24</f>
        <v>0</v>
      </c>
      <c r="T24" s="67">
        <f>IF($P24="",0,INDEX(目標ごとの達成度!$O$95:$O$103,MATCH($P24,目標ごとの達成度!$N$95:$N$103,0),1))*(E24+F24)</f>
        <v>0</v>
      </c>
      <c r="U24" s="67">
        <f>IF(O24="",99,INDEX(目標ごとの達成度!$M$109:$M$119,MATCH(O24,目標ごとの達成度!$N$109:$N$119,0),1))</f>
        <v>99</v>
      </c>
      <c r="V24" s="9">
        <f t="shared" si="4"/>
        <v>0</v>
      </c>
      <c r="W24" s="9">
        <f t="shared" si="4"/>
        <v>0</v>
      </c>
      <c r="X24" s="9">
        <f t="shared" si="4"/>
        <v>0</v>
      </c>
      <c r="Y24" s="9">
        <f t="shared" si="4"/>
        <v>0</v>
      </c>
      <c r="Z24" s="9">
        <f t="shared" si="4"/>
        <v>0</v>
      </c>
      <c r="AA24" s="9">
        <f t="shared" si="4"/>
        <v>0</v>
      </c>
      <c r="AB24" s="9">
        <f t="shared" si="4"/>
        <v>0</v>
      </c>
      <c r="AC24" s="9">
        <f t="shared" si="4"/>
        <v>0</v>
      </c>
      <c r="AD24" s="9">
        <f t="shared" si="4"/>
        <v>0</v>
      </c>
      <c r="AE24" s="9">
        <f t="shared" si="4"/>
        <v>0</v>
      </c>
      <c r="AF24" s="9">
        <f t="shared" si="4"/>
        <v>0</v>
      </c>
      <c r="AG24" s="9">
        <f t="shared" si="5"/>
        <v>0</v>
      </c>
      <c r="AH24" s="9">
        <f t="shared" si="5"/>
        <v>0</v>
      </c>
      <c r="AI24" s="9">
        <f t="shared" si="5"/>
        <v>0</v>
      </c>
      <c r="AJ24" s="9">
        <f t="shared" si="5"/>
        <v>0</v>
      </c>
      <c r="AK24" s="9">
        <f t="shared" si="5"/>
        <v>0</v>
      </c>
      <c r="AL24" s="9">
        <f t="shared" si="5"/>
        <v>0</v>
      </c>
      <c r="AM24" s="9">
        <f t="shared" si="5"/>
        <v>0</v>
      </c>
      <c r="AN24" s="9">
        <f t="shared" si="5"/>
        <v>0</v>
      </c>
      <c r="AO24" s="9">
        <f t="shared" si="5"/>
        <v>0</v>
      </c>
      <c r="AP24" s="9">
        <f t="shared" si="5"/>
        <v>0</v>
      </c>
      <c r="AQ24" s="9">
        <f t="shared" si="5"/>
        <v>0</v>
      </c>
    </row>
    <row r="25" spans="2:43" ht="18" customHeight="1" x14ac:dyDescent="0.15">
      <c r="B25" s="124"/>
      <c r="C25" s="124" t="s">
        <v>218</v>
      </c>
      <c r="D25" s="82" t="s">
        <v>217</v>
      </c>
      <c r="E25" s="83"/>
      <c r="F25" s="83">
        <v>2</v>
      </c>
      <c r="G25" s="84"/>
      <c r="H25" s="83"/>
      <c r="I25" s="83"/>
      <c r="J25" s="83"/>
      <c r="K25" s="84">
        <v>2</v>
      </c>
      <c r="L25" s="83"/>
      <c r="M25" s="83"/>
      <c r="N25" s="83"/>
      <c r="O25" s="95"/>
      <c r="P25" s="93"/>
      <c r="R25" s="67">
        <f>IF($P25="",0,IF(INDEX(目標ごとの達成度!$O$95:$O$103,MATCH($P25,目標ごとの達成度!$N$95:$N$103,0),1)&gt;0,1,0))*E25</f>
        <v>0</v>
      </c>
      <c r="S25" s="67">
        <f>IF($P25="",0,IF(INDEX(目標ごとの達成度!$O$95:$O$103,MATCH($P25,目標ごとの達成度!$N$95:$N$103,0),1)&gt;0,1,0))*F25</f>
        <v>0</v>
      </c>
      <c r="T25" s="67">
        <f>IF($P25="",0,INDEX(目標ごとの達成度!$O$95:$O$103,MATCH($P25,目標ごとの達成度!$N$95:$N$103,0),1))*(E25+F25)</f>
        <v>0</v>
      </c>
      <c r="U25" s="67">
        <f>IF(O25="",99,INDEX(目標ごとの達成度!$M$109:$M$119,MATCH(O25,目標ごとの達成度!$N$109:$N$119,0),1))</f>
        <v>99</v>
      </c>
      <c r="V25" s="9">
        <f t="shared" si="4"/>
        <v>0</v>
      </c>
      <c r="W25" s="9">
        <f t="shared" si="4"/>
        <v>0</v>
      </c>
      <c r="X25" s="9">
        <f t="shared" si="4"/>
        <v>0</v>
      </c>
      <c r="Y25" s="9">
        <f t="shared" si="4"/>
        <v>0</v>
      </c>
      <c r="Z25" s="9">
        <f t="shared" si="4"/>
        <v>0</v>
      </c>
      <c r="AA25" s="9">
        <f t="shared" si="4"/>
        <v>0</v>
      </c>
      <c r="AB25" s="9">
        <f t="shared" si="4"/>
        <v>0</v>
      </c>
      <c r="AC25" s="9">
        <f t="shared" si="4"/>
        <v>0</v>
      </c>
      <c r="AD25" s="9">
        <f t="shared" si="4"/>
        <v>0</v>
      </c>
      <c r="AE25" s="9">
        <f t="shared" si="4"/>
        <v>0</v>
      </c>
      <c r="AF25" s="9">
        <f t="shared" si="4"/>
        <v>0</v>
      </c>
      <c r="AG25" s="9">
        <f t="shared" si="5"/>
        <v>0</v>
      </c>
      <c r="AH25" s="9">
        <f t="shared" si="5"/>
        <v>0</v>
      </c>
      <c r="AI25" s="9">
        <f t="shared" si="5"/>
        <v>0</v>
      </c>
      <c r="AJ25" s="9">
        <f t="shared" si="5"/>
        <v>0</v>
      </c>
      <c r="AK25" s="9">
        <f t="shared" si="5"/>
        <v>0</v>
      </c>
      <c r="AL25" s="9">
        <f t="shared" si="5"/>
        <v>0</v>
      </c>
      <c r="AM25" s="9">
        <f t="shared" si="5"/>
        <v>0</v>
      </c>
      <c r="AN25" s="9">
        <f t="shared" si="5"/>
        <v>0</v>
      </c>
      <c r="AO25" s="9">
        <f t="shared" si="5"/>
        <v>0</v>
      </c>
      <c r="AP25" s="9">
        <f t="shared" si="5"/>
        <v>0</v>
      </c>
      <c r="AQ25" s="9">
        <f t="shared" si="5"/>
        <v>0</v>
      </c>
    </row>
    <row r="26" spans="2:43" ht="18" customHeight="1" x14ac:dyDescent="0.15">
      <c r="B26" s="124"/>
      <c r="C26" s="124"/>
      <c r="D26" s="82" t="s">
        <v>216</v>
      </c>
      <c r="E26" s="83"/>
      <c r="F26" s="83">
        <v>2</v>
      </c>
      <c r="G26" s="84"/>
      <c r="H26" s="83"/>
      <c r="I26" s="83"/>
      <c r="J26" s="83"/>
      <c r="K26" s="83">
        <v>2</v>
      </c>
      <c r="L26" s="84"/>
      <c r="M26" s="83"/>
      <c r="N26" s="83"/>
      <c r="O26" s="95"/>
      <c r="P26" s="93"/>
      <c r="R26" s="67">
        <f>IF($P26="",0,IF(INDEX(目標ごとの達成度!$O$95:$O$103,MATCH($P26,目標ごとの達成度!$N$95:$N$103,0),1)&gt;0,1,0))*E26</f>
        <v>0</v>
      </c>
      <c r="S26" s="67">
        <f>IF($P26="",0,IF(INDEX(目標ごとの達成度!$O$95:$O$103,MATCH($P26,目標ごとの達成度!$N$95:$N$103,0),1)&gt;0,1,0))*F26</f>
        <v>0</v>
      </c>
      <c r="T26" s="67">
        <f>IF($P26="",0,INDEX(目標ごとの達成度!$O$95:$O$103,MATCH($P26,目標ごとの達成度!$N$95:$N$103,0),1))*(E26+F26)</f>
        <v>0</v>
      </c>
      <c r="U26" s="67">
        <f>IF(O26="",99,INDEX(目標ごとの達成度!$M$109:$M$119,MATCH(O26,目標ごとの達成度!$N$109:$N$119,0),1))</f>
        <v>99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G26" s="9">
        <f t="shared" si="5"/>
        <v>0</v>
      </c>
      <c r="AH26" s="9">
        <f t="shared" si="5"/>
        <v>0</v>
      </c>
      <c r="AI26" s="9">
        <f t="shared" si="5"/>
        <v>0</v>
      </c>
      <c r="AJ26" s="9">
        <f t="shared" si="5"/>
        <v>0</v>
      </c>
      <c r="AK26" s="9">
        <f t="shared" si="5"/>
        <v>0</v>
      </c>
      <c r="AL26" s="9">
        <f t="shared" si="5"/>
        <v>0</v>
      </c>
      <c r="AM26" s="9">
        <f t="shared" si="5"/>
        <v>0</v>
      </c>
      <c r="AN26" s="9">
        <f t="shared" si="5"/>
        <v>0</v>
      </c>
      <c r="AO26" s="9">
        <f t="shared" si="5"/>
        <v>0</v>
      </c>
      <c r="AP26" s="9">
        <f t="shared" si="5"/>
        <v>0</v>
      </c>
      <c r="AQ26" s="9">
        <f t="shared" si="5"/>
        <v>0</v>
      </c>
    </row>
    <row r="27" spans="2:43" ht="18" customHeight="1" x14ac:dyDescent="0.15">
      <c r="B27" s="124"/>
      <c r="C27" s="124"/>
      <c r="D27" s="86" t="s">
        <v>215</v>
      </c>
      <c r="E27" s="83"/>
      <c r="F27" s="83">
        <v>2</v>
      </c>
      <c r="G27" s="84"/>
      <c r="H27" s="83"/>
      <c r="I27" s="83"/>
      <c r="J27" s="83"/>
      <c r="K27" s="83">
        <v>2</v>
      </c>
      <c r="L27" s="84"/>
      <c r="M27" s="83"/>
      <c r="N27" s="83"/>
      <c r="O27" s="95"/>
      <c r="P27" s="93"/>
      <c r="R27" s="67">
        <f>IF($P27="",0,IF(INDEX(目標ごとの達成度!$O$95:$O$103,MATCH($P27,目標ごとの達成度!$N$95:$N$103,0),1)&gt;0,1,0))*E27</f>
        <v>0</v>
      </c>
      <c r="S27" s="67">
        <f>IF($P27="",0,IF(INDEX(目標ごとの達成度!$O$95:$O$103,MATCH($P27,目標ごとの達成度!$N$95:$N$103,0),1)&gt;0,1,0))*F27</f>
        <v>0</v>
      </c>
      <c r="T27" s="67">
        <f>IF($P27="",0,INDEX(目標ごとの達成度!$O$95:$O$103,MATCH($P27,目標ごとの達成度!$N$95:$N$103,0),1))*(E27+F27)</f>
        <v>0</v>
      </c>
      <c r="U27" s="67">
        <f>IF(O27="",99,INDEX(目標ごとの達成度!$M$109:$M$119,MATCH(O27,目標ごとの達成度!$N$109:$N$119,0),1))</f>
        <v>99</v>
      </c>
      <c r="V27" s="9">
        <f t="shared" si="4"/>
        <v>0</v>
      </c>
      <c r="W27" s="9">
        <f t="shared" si="4"/>
        <v>0</v>
      </c>
      <c r="X27" s="9">
        <f t="shared" si="4"/>
        <v>0</v>
      </c>
      <c r="Y27" s="9">
        <f t="shared" si="4"/>
        <v>0</v>
      </c>
      <c r="Z27" s="9">
        <f t="shared" si="4"/>
        <v>0</v>
      </c>
      <c r="AA27" s="9">
        <f t="shared" si="4"/>
        <v>0</v>
      </c>
      <c r="AB27" s="9">
        <f t="shared" si="4"/>
        <v>0</v>
      </c>
      <c r="AC27" s="9">
        <f t="shared" si="4"/>
        <v>0</v>
      </c>
      <c r="AD27" s="9">
        <f t="shared" si="4"/>
        <v>0</v>
      </c>
      <c r="AE27" s="9">
        <f t="shared" si="4"/>
        <v>0</v>
      </c>
      <c r="AF27" s="9">
        <f t="shared" si="4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  <c r="AP27" s="9">
        <f t="shared" si="5"/>
        <v>0</v>
      </c>
      <c r="AQ27" s="9">
        <f t="shared" si="5"/>
        <v>0</v>
      </c>
    </row>
    <row r="28" spans="2:43" ht="18" customHeight="1" x14ac:dyDescent="0.15">
      <c r="B28" s="124"/>
      <c r="C28" s="124"/>
      <c r="D28" s="86" t="s">
        <v>214</v>
      </c>
      <c r="E28" s="83"/>
      <c r="F28" s="83">
        <v>2</v>
      </c>
      <c r="G28" s="84"/>
      <c r="H28" s="83"/>
      <c r="I28" s="83"/>
      <c r="J28" s="83"/>
      <c r="K28" s="83">
        <v>2</v>
      </c>
      <c r="L28" s="84"/>
      <c r="M28" s="83"/>
      <c r="N28" s="83"/>
      <c r="O28" s="95"/>
      <c r="P28" s="93"/>
      <c r="R28" s="67">
        <f>IF($P28="",0,IF(INDEX(目標ごとの達成度!$O$95:$O$103,MATCH($P28,目標ごとの達成度!$N$95:$N$103,0),1)&gt;0,1,0))*E28</f>
        <v>0</v>
      </c>
      <c r="S28" s="67">
        <f>IF($P28="",0,IF(INDEX(目標ごとの達成度!$O$95:$O$103,MATCH($P28,目標ごとの達成度!$N$95:$N$103,0),1)&gt;0,1,0))*F28</f>
        <v>0</v>
      </c>
      <c r="T28" s="67">
        <f>IF($P28="",0,INDEX(目標ごとの達成度!$O$95:$O$103,MATCH($P28,目標ごとの達成度!$N$95:$N$103,0),1))*(E28+F28)</f>
        <v>0</v>
      </c>
      <c r="U28" s="67">
        <f>IF(O28="",99,INDEX(目標ごとの達成度!$M$109:$M$119,MATCH(O28,目標ごとの達成度!$N$109:$N$119,0),1))</f>
        <v>99</v>
      </c>
      <c r="V28" s="9">
        <f t="shared" si="4"/>
        <v>0</v>
      </c>
      <c r="W28" s="9">
        <f t="shared" si="4"/>
        <v>0</v>
      </c>
      <c r="X28" s="9">
        <f t="shared" si="4"/>
        <v>0</v>
      </c>
      <c r="Y28" s="9">
        <f t="shared" si="4"/>
        <v>0</v>
      </c>
      <c r="Z28" s="9">
        <f t="shared" si="4"/>
        <v>0</v>
      </c>
      <c r="AA28" s="9">
        <f t="shared" si="4"/>
        <v>0</v>
      </c>
      <c r="AB28" s="9">
        <f t="shared" si="4"/>
        <v>0</v>
      </c>
      <c r="AC28" s="9">
        <f t="shared" si="4"/>
        <v>0</v>
      </c>
      <c r="AD28" s="9">
        <f t="shared" si="4"/>
        <v>0</v>
      </c>
      <c r="AE28" s="9">
        <f t="shared" si="4"/>
        <v>0</v>
      </c>
      <c r="AF28" s="9">
        <f t="shared" si="4"/>
        <v>0</v>
      </c>
      <c r="AG28" s="9">
        <f t="shared" si="5"/>
        <v>0</v>
      </c>
      <c r="AH28" s="9">
        <f t="shared" si="5"/>
        <v>0</v>
      </c>
      <c r="AI28" s="9">
        <f t="shared" si="5"/>
        <v>0</v>
      </c>
      <c r="AJ28" s="9">
        <f t="shared" si="5"/>
        <v>0</v>
      </c>
      <c r="AK28" s="9">
        <f t="shared" si="5"/>
        <v>0</v>
      </c>
      <c r="AL28" s="9">
        <f t="shared" si="5"/>
        <v>0</v>
      </c>
      <c r="AM28" s="9">
        <f t="shared" si="5"/>
        <v>0</v>
      </c>
      <c r="AN28" s="9">
        <f t="shared" si="5"/>
        <v>0</v>
      </c>
      <c r="AO28" s="9">
        <f t="shared" si="5"/>
        <v>0</v>
      </c>
      <c r="AP28" s="9">
        <f t="shared" si="5"/>
        <v>0</v>
      </c>
      <c r="AQ28" s="9">
        <f t="shared" si="5"/>
        <v>0</v>
      </c>
    </row>
    <row r="29" spans="2:43" ht="18" customHeight="1" x14ac:dyDescent="0.15">
      <c r="B29" s="124"/>
      <c r="C29" s="124"/>
      <c r="D29" s="86" t="s">
        <v>213</v>
      </c>
      <c r="E29" s="83"/>
      <c r="F29" s="83">
        <v>2</v>
      </c>
      <c r="G29" s="84"/>
      <c r="H29" s="83"/>
      <c r="I29" s="83"/>
      <c r="J29" s="83"/>
      <c r="K29" s="83">
        <v>2</v>
      </c>
      <c r="L29" s="84"/>
      <c r="M29" s="83"/>
      <c r="N29" s="83"/>
      <c r="O29" s="95"/>
      <c r="P29" s="93"/>
      <c r="R29" s="67">
        <f>IF($P29="",0,IF(INDEX(目標ごとの達成度!$O$95:$O$103,MATCH($P29,目標ごとの達成度!$N$95:$N$103,0),1)&gt;0,1,0))*E29</f>
        <v>0</v>
      </c>
      <c r="S29" s="67">
        <f>IF($P29="",0,IF(INDEX(目標ごとの達成度!$O$95:$O$103,MATCH($P29,目標ごとの達成度!$N$95:$N$103,0),1)&gt;0,1,0))*F29</f>
        <v>0</v>
      </c>
      <c r="T29" s="67">
        <f>IF($P29="",0,INDEX(目標ごとの達成度!$O$95:$O$103,MATCH($P29,目標ごとの達成度!$N$95:$N$103,0),1))*(E29+F29)</f>
        <v>0</v>
      </c>
      <c r="U29" s="67">
        <f>IF(O29="",99,INDEX(目標ごとの達成度!$M$109:$M$119,MATCH(O29,目標ごとの達成度!$N$109:$N$119,0),1))</f>
        <v>99</v>
      </c>
      <c r="V29" s="9">
        <f t="shared" si="4"/>
        <v>0</v>
      </c>
      <c r="W29" s="9">
        <f t="shared" si="4"/>
        <v>0</v>
      </c>
      <c r="X29" s="9">
        <f t="shared" si="4"/>
        <v>0</v>
      </c>
      <c r="Y29" s="9">
        <f t="shared" si="4"/>
        <v>0</v>
      </c>
      <c r="Z29" s="9">
        <f t="shared" si="4"/>
        <v>0</v>
      </c>
      <c r="AA29" s="9">
        <f t="shared" si="4"/>
        <v>0</v>
      </c>
      <c r="AB29" s="9">
        <f t="shared" si="4"/>
        <v>0</v>
      </c>
      <c r="AC29" s="9">
        <f t="shared" si="4"/>
        <v>0</v>
      </c>
      <c r="AD29" s="9">
        <f t="shared" si="4"/>
        <v>0</v>
      </c>
      <c r="AE29" s="9">
        <f t="shared" si="4"/>
        <v>0</v>
      </c>
      <c r="AF29" s="9">
        <f t="shared" si="4"/>
        <v>0</v>
      </c>
      <c r="AG29" s="9">
        <f t="shared" si="5"/>
        <v>0</v>
      </c>
      <c r="AH29" s="9">
        <f t="shared" si="5"/>
        <v>0</v>
      </c>
      <c r="AI29" s="9">
        <f t="shared" si="5"/>
        <v>0</v>
      </c>
      <c r="AJ29" s="9">
        <f t="shared" si="5"/>
        <v>0</v>
      </c>
      <c r="AK29" s="9">
        <f t="shared" si="5"/>
        <v>0</v>
      </c>
      <c r="AL29" s="9">
        <f t="shared" si="5"/>
        <v>0</v>
      </c>
      <c r="AM29" s="9">
        <f t="shared" si="5"/>
        <v>0</v>
      </c>
      <c r="AN29" s="9">
        <f t="shared" si="5"/>
        <v>0</v>
      </c>
      <c r="AO29" s="9">
        <f t="shared" si="5"/>
        <v>0</v>
      </c>
      <c r="AP29" s="9">
        <f t="shared" si="5"/>
        <v>0</v>
      </c>
      <c r="AQ29" s="9">
        <f t="shared" si="5"/>
        <v>0</v>
      </c>
    </row>
    <row r="30" spans="2:43" ht="18" customHeight="1" x14ac:dyDescent="0.15">
      <c r="B30" s="124"/>
      <c r="C30" s="124"/>
      <c r="D30" s="86" t="s">
        <v>212</v>
      </c>
      <c r="E30" s="83"/>
      <c r="F30" s="83">
        <v>2</v>
      </c>
      <c r="G30" s="84"/>
      <c r="H30" s="83"/>
      <c r="I30" s="83"/>
      <c r="J30" s="83"/>
      <c r="K30" s="83">
        <v>2</v>
      </c>
      <c r="L30" s="84"/>
      <c r="M30" s="83"/>
      <c r="N30" s="83"/>
      <c r="O30" s="95"/>
      <c r="P30" s="93"/>
      <c r="R30" s="67">
        <f>IF($P30="",0,IF(INDEX(目標ごとの達成度!$O$95:$O$103,MATCH($P30,目標ごとの達成度!$N$95:$N$103,0),1)&gt;0,1,0))*E30</f>
        <v>0</v>
      </c>
      <c r="S30" s="67">
        <f>IF($P30="",0,IF(INDEX(目標ごとの達成度!$O$95:$O$103,MATCH($P30,目標ごとの達成度!$N$95:$N$103,0),1)&gt;0,1,0))*F30</f>
        <v>0</v>
      </c>
      <c r="T30" s="67">
        <f>IF($P30="",0,INDEX(目標ごとの達成度!$O$95:$O$103,MATCH($P30,目標ごとの達成度!$N$95:$N$103,0),1))*(E30+F30)</f>
        <v>0</v>
      </c>
      <c r="U30" s="67">
        <f>IF(O30="",99,INDEX(目標ごとの達成度!$M$109:$M$119,MATCH(O30,目標ごとの達成度!$N$109:$N$119,0),1))</f>
        <v>99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9">
        <f t="shared" si="4"/>
        <v>0</v>
      </c>
      <c r="AA30" s="9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 t="shared" si="4"/>
        <v>0</v>
      </c>
      <c r="AG30" s="9">
        <f t="shared" si="5"/>
        <v>0</v>
      </c>
      <c r="AH30" s="9">
        <f t="shared" si="5"/>
        <v>0</v>
      </c>
      <c r="AI30" s="9">
        <f t="shared" si="5"/>
        <v>0</v>
      </c>
      <c r="AJ30" s="9">
        <f t="shared" si="5"/>
        <v>0</v>
      </c>
      <c r="AK30" s="9">
        <f t="shared" si="5"/>
        <v>0</v>
      </c>
      <c r="AL30" s="9">
        <f t="shared" si="5"/>
        <v>0</v>
      </c>
      <c r="AM30" s="9">
        <f t="shared" si="5"/>
        <v>0</v>
      </c>
      <c r="AN30" s="9">
        <f t="shared" si="5"/>
        <v>0</v>
      </c>
      <c r="AO30" s="9">
        <f t="shared" si="5"/>
        <v>0</v>
      </c>
      <c r="AP30" s="9">
        <f t="shared" si="5"/>
        <v>0</v>
      </c>
      <c r="AQ30" s="9">
        <f t="shared" si="5"/>
        <v>0</v>
      </c>
    </row>
    <row r="31" spans="2:43" ht="18" customHeight="1" x14ac:dyDescent="0.15">
      <c r="B31" s="124"/>
      <c r="C31" s="124"/>
      <c r="D31" s="86" t="s">
        <v>211</v>
      </c>
      <c r="E31" s="83"/>
      <c r="F31" s="83">
        <v>2</v>
      </c>
      <c r="G31" s="84"/>
      <c r="H31" s="83"/>
      <c r="I31" s="83"/>
      <c r="J31" s="83"/>
      <c r="K31" s="84"/>
      <c r="L31" s="83">
        <v>2</v>
      </c>
      <c r="M31" s="83"/>
      <c r="N31" s="83"/>
      <c r="O31" s="95"/>
      <c r="P31" s="93"/>
      <c r="R31" s="67">
        <f>IF($P31="",0,IF(INDEX(目標ごとの達成度!$O$95:$O$103,MATCH($P31,目標ごとの達成度!$N$95:$N$103,0),1)&gt;0,1,0))*E31</f>
        <v>0</v>
      </c>
      <c r="S31" s="67">
        <f>IF($P31="",0,IF(INDEX(目標ごとの達成度!$O$95:$O$103,MATCH($P31,目標ごとの達成度!$N$95:$N$103,0),1)&gt;0,1,0))*F31</f>
        <v>0</v>
      </c>
      <c r="T31" s="67">
        <f>IF($P31="",0,INDEX(目標ごとの達成度!$O$95:$O$103,MATCH($P31,目標ごとの達成度!$N$95:$N$103,0),1))*(E31+F31)</f>
        <v>0</v>
      </c>
      <c r="U31" s="67">
        <f>IF(O31="",99,INDEX(目標ごとの達成度!$M$109:$M$119,MATCH(O31,目標ごとの達成度!$N$109:$N$119,0),1))</f>
        <v>99</v>
      </c>
      <c r="V31" s="9">
        <f t="shared" si="4"/>
        <v>0</v>
      </c>
      <c r="W31" s="9">
        <f t="shared" si="4"/>
        <v>0</v>
      </c>
      <c r="X31" s="9">
        <f t="shared" si="4"/>
        <v>0</v>
      </c>
      <c r="Y31" s="9">
        <f t="shared" si="4"/>
        <v>0</v>
      </c>
      <c r="Z31" s="9">
        <f t="shared" si="4"/>
        <v>0</v>
      </c>
      <c r="AA31" s="9">
        <f t="shared" si="4"/>
        <v>0</v>
      </c>
      <c r="AB31" s="9">
        <f t="shared" si="4"/>
        <v>0</v>
      </c>
      <c r="AC31" s="9">
        <f t="shared" si="4"/>
        <v>0</v>
      </c>
      <c r="AD31" s="9">
        <f t="shared" si="4"/>
        <v>0</v>
      </c>
      <c r="AE31" s="9">
        <f t="shared" si="4"/>
        <v>0</v>
      </c>
      <c r="AF31" s="9">
        <f t="shared" si="4"/>
        <v>0</v>
      </c>
      <c r="AG31" s="9">
        <f t="shared" si="5"/>
        <v>0</v>
      </c>
      <c r="AH31" s="9">
        <f t="shared" si="5"/>
        <v>0</v>
      </c>
      <c r="AI31" s="9">
        <f t="shared" si="5"/>
        <v>0</v>
      </c>
      <c r="AJ31" s="9">
        <f t="shared" si="5"/>
        <v>0</v>
      </c>
      <c r="AK31" s="9">
        <f t="shared" si="5"/>
        <v>0</v>
      </c>
      <c r="AL31" s="9">
        <f t="shared" si="5"/>
        <v>0</v>
      </c>
      <c r="AM31" s="9">
        <f t="shared" si="5"/>
        <v>0</v>
      </c>
      <c r="AN31" s="9">
        <f t="shared" si="5"/>
        <v>0</v>
      </c>
      <c r="AO31" s="9">
        <f t="shared" si="5"/>
        <v>0</v>
      </c>
      <c r="AP31" s="9">
        <f t="shared" si="5"/>
        <v>0</v>
      </c>
      <c r="AQ31" s="9">
        <f t="shared" si="5"/>
        <v>0</v>
      </c>
    </row>
    <row r="32" spans="2:43" ht="18" customHeight="1" x14ac:dyDescent="0.15">
      <c r="B32" s="124"/>
      <c r="C32" s="124"/>
      <c r="D32" s="86" t="s">
        <v>210</v>
      </c>
      <c r="E32" s="83"/>
      <c r="F32" s="83">
        <v>2</v>
      </c>
      <c r="G32" s="84"/>
      <c r="H32" s="83"/>
      <c r="I32" s="83"/>
      <c r="J32" s="83"/>
      <c r="K32" s="83"/>
      <c r="L32" s="84">
        <v>2</v>
      </c>
      <c r="M32" s="83"/>
      <c r="N32" s="83"/>
      <c r="O32" s="95"/>
      <c r="P32" s="93"/>
      <c r="R32" s="67">
        <f>IF($P32="",0,IF(INDEX(目標ごとの達成度!$O$95:$O$103,MATCH($P32,目標ごとの達成度!$N$95:$N$103,0),1)&gt;0,1,0))*E32</f>
        <v>0</v>
      </c>
      <c r="S32" s="67">
        <f>IF($P32="",0,IF(INDEX(目標ごとの達成度!$O$95:$O$103,MATCH($P32,目標ごとの達成度!$N$95:$N$103,0),1)&gt;0,1,0))*F32</f>
        <v>0</v>
      </c>
      <c r="T32" s="67">
        <f>IF($P32="",0,INDEX(目標ごとの達成度!$O$95:$O$103,MATCH($P32,目標ごとの達成度!$N$95:$N$103,0),1))*(E32+F32)</f>
        <v>0</v>
      </c>
      <c r="U32" s="67">
        <f>IF(O32="",99,INDEX(目標ごとの達成度!$M$109:$M$119,MATCH(O32,目標ごとの達成度!$N$109:$N$119,0),1))</f>
        <v>99</v>
      </c>
      <c r="V32" s="9">
        <f t="shared" si="4"/>
        <v>0</v>
      </c>
      <c r="W32" s="9">
        <f t="shared" si="4"/>
        <v>0</v>
      </c>
      <c r="X32" s="9">
        <f t="shared" si="4"/>
        <v>0</v>
      </c>
      <c r="Y32" s="9">
        <f t="shared" si="4"/>
        <v>0</v>
      </c>
      <c r="Z32" s="9">
        <f t="shared" si="4"/>
        <v>0</v>
      </c>
      <c r="AA32" s="9">
        <f t="shared" si="4"/>
        <v>0</v>
      </c>
      <c r="AB32" s="9">
        <f t="shared" si="4"/>
        <v>0</v>
      </c>
      <c r="AC32" s="9">
        <f t="shared" si="4"/>
        <v>0</v>
      </c>
      <c r="AD32" s="9">
        <f t="shared" si="4"/>
        <v>0</v>
      </c>
      <c r="AE32" s="9">
        <f t="shared" si="4"/>
        <v>0</v>
      </c>
      <c r="AF32" s="9">
        <f t="shared" si="4"/>
        <v>0</v>
      </c>
      <c r="AG32" s="9">
        <f t="shared" si="5"/>
        <v>0</v>
      </c>
      <c r="AH32" s="9">
        <f t="shared" si="5"/>
        <v>0</v>
      </c>
      <c r="AI32" s="9">
        <f t="shared" si="5"/>
        <v>0</v>
      </c>
      <c r="AJ32" s="9">
        <f t="shared" si="5"/>
        <v>0</v>
      </c>
      <c r="AK32" s="9">
        <f t="shared" si="5"/>
        <v>0</v>
      </c>
      <c r="AL32" s="9">
        <f t="shared" si="5"/>
        <v>0</v>
      </c>
      <c r="AM32" s="9">
        <f t="shared" si="5"/>
        <v>0</v>
      </c>
      <c r="AN32" s="9">
        <f t="shared" si="5"/>
        <v>0</v>
      </c>
      <c r="AO32" s="9">
        <f t="shared" si="5"/>
        <v>0</v>
      </c>
      <c r="AP32" s="9">
        <f t="shared" si="5"/>
        <v>0</v>
      </c>
      <c r="AQ32" s="9">
        <f t="shared" si="5"/>
        <v>0</v>
      </c>
    </row>
    <row r="33" spans="2:43" ht="18" customHeight="1" x14ac:dyDescent="0.15">
      <c r="B33" s="124"/>
      <c r="C33" s="124"/>
      <c r="D33" s="86" t="s">
        <v>209</v>
      </c>
      <c r="E33" s="83"/>
      <c r="F33" s="83">
        <v>2</v>
      </c>
      <c r="G33" s="84"/>
      <c r="H33" s="83"/>
      <c r="I33" s="83"/>
      <c r="J33" s="83"/>
      <c r="K33" s="83"/>
      <c r="L33" s="84">
        <v>2</v>
      </c>
      <c r="M33" s="83"/>
      <c r="N33" s="83"/>
      <c r="O33" s="95"/>
      <c r="P33" s="93"/>
      <c r="R33" s="67">
        <f>IF($P33="",0,IF(INDEX(目標ごとの達成度!$O$95:$O$103,MATCH($P33,目標ごとの達成度!$N$95:$N$103,0),1)&gt;0,1,0))*E33</f>
        <v>0</v>
      </c>
      <c r="S33" s="67">
        <f>IF($P33="",0,IF(INDEX(目標ごとの達成度!$O$95:$O$103,MATCH($P33,目標ごとの達成度!$N$95:$N$103,0),1)&gt;0,1,0))*F33</f>
        <v>0</v>
      </c>
      <c r="T33" s="67">
        <f>IF($P33="",0,INDEX(目標ごとの達成度!$O$95:$O$103,MATCH($P33,目標ごとの達成度!$N$95:$N$103,0),1))*(E33+F33)</f>
        <v>0</v>
      </c>
      <c r="U33" s="67">
        <f>IF(O33="",99,INDEX(目標ごとの達成度!$M$109:$M$119,MATCH(O33,目標ごとの達成度!$N$109:$N$119,0),1))</f>
        <v>99</v>
      </c>
      <c r="V33" s="9">
        <f t="shared" si="4"/>
        <v>0</v>
      </c>
      <c r="W33" s="9">
        <f t="shared" si="4"/>
        <v>0</v>
      </c>
      <c r="X33" s="9">
        <f t="shared" si="4"/>
        <v>0</v>
      </c>
      <c r="Y33" s="9">
        <f t="shared" si="4"/>
        <v>0</v>
      </c>
      <c r="Z33" s="9">
        <f t="shared" si="4"/>
        <v>0</v>
      </c>
      <c r="AA33" s="9">
        <f t="shared" si="4"/>
        <v>0</v>
      </c>
      <c r="AB33" s="9">
        <f t="shared" si="4"/>
        <v>0</v>
      </c>
      <c r="AC33" s="9">
        <f t="shared" si="4"/>
        <v>0</v>
      </c>
      <c r="AD33" s="9">
        <f t="shared" si="4"/>
        <v>0</v>
      </c>
      <c r="AE33" s="9">
        <f t="shared" si="4"/>
        <v>0</v>
      </c>
      <c r="AF33" s="9">
        <f t="shared" si="4"/>
        <v>0</v>
      </c>
      <c r="AG33" s="9">
        <f t="shared" si="5"/>
        <v>0</v>
      </c>
      <c r="AH33" s="9">
        <f t="shared" si="5"/>
        <v>0</v>
      </c>
      <c r="AI33" s="9">
        <f t="shared" si="5"/>
        <v>0</v>
      </c>
      <c r="AJ33" s="9">
        <f t="shared" si="5"/>
        <v>0</v>
      </c>
      <c r="AK33" s="9">
        <f t="shared" si="5"/>
        <v>0</v>
      </c>
      <c r="AL33" s="9">
        <f t="shared" si="5"/>
        <v>0</v>
      </c>
      <c r="AM33" s="9">
        <f t="shared" si="5"/>
        <v>0</v>
      </c>
      <c r="AN33" s="9">
        <f t="shared" si="5"/>
        <v>0</v>
      </c>
      <c r="AO33" s="9">
        <f t="shared" si="5"/>
        <v>0</v>
      </c>
      <c r="AP33" s="9">
        <f t="shared" si="5"/>
        <v>0</v>
      </c>
      <c r="AQ33" s="9">
        <f t="shared" si="5"/>
        <v>0</v>
      </c>
    </row>
    <row r="34" spans="2:43" ht="18" customHeight="1" x14ac:dyDescent="0.15">
      <c r="B34" s="124"/>
      <c r="C34" s="124"/>
      <c r="D34" s="86" t="s">
        <v>208</v>
      </c>
      <c r="E34" s="83"/>
      <c r="F34" s="83">
        <v>2</v>
      </c>
      <c r="G34" s="84"/>
      <c r="H34" s="83"/>
      <c r="I34" s="83"/>
      <c r="J34" s="83"/>
      <c r="K34" s="84"/>
      <c r="L34" s="83">
        <v>2</v>
      </c>
      <c r="M34" s="83"/>
      <c r="N34" s="83"/>
      <c r="O34" s="95"/>
      <c r="P34" s="93"/>
      <c r="R34" s="67">
        <f>IF($P34="",0,IF(INDEX(目標ごとの達成度!$O$95:$O$103,MATCH($P34,目標ごとの達成度!$N$95:$N$103,0),1)&gt;0,1,0))*E34</f>
        <v>0</v>
      </c>
      <c r="S34" s="67">
        <f>IF($P34="",0,IF(INDEX(目標ごとの達成度!$O$95:$O$103,MATCH($P34,目標ごとの達成度!$N$95:$N$103,0),1)&gt;0,1,0))*F34</f>
        <v>0</v>
      </c>
      <c r="T34" s="67">
        <f>IF($P34="",0,INDEX(目標ごとの達成度!$O$95:$O$103,MATCH($P34,目標ごとの達成度!$N$95:$N$103,0),1))*(E34+F34)</f>
        <v>0</v>
      </c>
      <c r="U34" s="67">
        <f>IF(O34="",99,INDEX(目標ごとの達成度!$M$109:$M$119,MATCH(O34,目標ごとの達成度!$N$109:$N$119,0),1))</f>
        <v>99</v>
      </c>
      <c r="V34" s="9">
        <f t="shared" si="4"/>
        <v>0</v>
      </c>
      <c r="W34" s="9">
        <f t="shared" si="4"/>
        <v>0</v>
      </c>
      <c r="X34" s="9">
        <f t="shared" si="4"/>
        <v>0</v>
      </c>
      <c r="Y34" s="9">
        <f t="shared" si="4"/>
        <v>0</v>
      </c>
      <c r="Z34" s="9">
        <f t="shared" si="4"/>
        <v>0</v>
      </c>
      <c r="AA34" s="9">
        <f t="shared" si="4"/>
        <v>0</v>
      </c>
      <c r="AB34" s="9">
        <f t="shared" si="4"/>
        <v>0</v>
      </c>
      <c r="AC34" s="9">
        <f t="shared" si="4"/>
        <v>0</v>
      </c>
      <c r="AD34" s="9">
        <f t="shared" si="4"/>
        <v>0</v>
      </c>
      <c r="AE34" s="9">
        <f t="shared" si="4"/>
        <v>0</v>
      </c>
      <c r="AF34" s="9">
        <f t="shared" si="4"/>
        <v>0</v>
      </c>
      <c r="AG34" s="9">
        <f t="shared" si="5"/>
        <v>0</v>
      </c>
      <c r="AH34" s="9">
        <f t="shared" si="5"/>
        <v>0</v>
      </c>
      <c r="AI34" s="9">
        <f t="shared" si="5"/>
        <v>0</v>
      </c>
      <c r="AJ34" s="9">
        <f t="shared" si="5"/>
        <v>0</v>
      </c>
      <c r="AK34" s="9">
        <f t="shared" si="5"/>
        <v>0</v>
      </c>
      <c r="AL34" s="9">
        <f t="shared" si="5"/>
        <v>0</v>
      </c>
      <c r="AM34" s="9">
        <f t="shared" si="5"/>
        <v>0</v>
      </c>
      <c r="AN34" s="9">
        <f t="shared" si="5"/>
        <v>0</v>
      </c>
      <c r="AO34" s="9">
        <f t="shared" si="5"/>
        <v>0</v>
      </c>
      <c r="AP34" s="9">
        <f t="shared" si="5"/>
        <v>0</v>
      </c>
      <c r="AQ34" s="9">
        <f t="shared" si="5"/>
        <v>0</v>
      </c>
    </row>
    <row r="35" spans="2:43" ht="18" customHeight="1" x14ac:dyDescent="0.15">
      <c r="B35" s="124"/>
      <c r="C35" s="124"/>
      <c r="D35" s="86" t="s">
        <v>207</v>
      </c>
      <c r="E35" s="83"/>
      <c r="F35" s="83">
        <v>2</v>
      </c>
      <c r="G35" s="84"/>
      <c r="H35" s="83"/>
      <c r="I35" s="83"/>
      <c r="J35" s="83"/>
      <c r="K35" s="83"/>
      <c r="L35" s="84">
        <v>2</v>
      </c>
      <c r="M35" s="83"/>
      <c r="N35" s="83"/>
      <c r="O35" s="95"/>
      <c r="P35" s="94"/>
      <c r="R35" s="67">
        <f>IF($P35="",0,IF(INDEX(目標ごとの達成度!$O$95:$O$103,MATCH($P35,目標ごとの達成度!$N$95:$N$103,0),1)&gt;0,1,0))*E35</f>
        <v>0</v>
      </c>
      <c r="S35" s="67">
        <f>IF($P35="",0,IF(INDEX(目標ごとの達成度!$O$95:$O$103,MATCH($P35,目標ごとの達成度!$N$95:$N$103,0),1)&gt;0,1,0))*F35</f>
        <v>0</v>
      </c>
      <c r="T35" s="67">
        <f>IF($P35="",0,INDEX(目標ごとの達成度!$O$95:$O$103,MATCH($P35,目標ごとの達成度!$N$95:$N$103,0),1))*(E35+F35)</f>
        <v>0</v>
      </c>
      <c r="U35" s="67">
        <f>IF(O35="",99,INDEX(目標ごとの達成度!$M$109:$M$119,MATCH(O35,目標ごとの達成度!$N$109:$N$119,0),1))</f>
        <v>99</v>
      </c>
      <c r="V35" s="9">
        <f t="shared" si="4"/>
        <v>0</v>
      </c>
      <c r="W35" s="9">
        <f t="shared" si="4"/>
        <v>0</v>
      </c>
      <c r="X35" s="9">
        <f t="shared" si="4"/>
        <v>0</v>
      </c>
      <c r="Y35" s="9">
        <f t="shared" si="4"/>
        <v>0</v>
      </c>
      <c r="Z35" s="9">
        <f t="shared" si="4"/>
        <v>0</v>
      </c>
      <c r="AA35" s="9">
        <f t="shared" si="4"/>
        <v>0</v>
      </c>
      <c r="AB35" s="9">
        <f t="shared" si="4"/>
        <v>0</v>
      </c>
      <c r="AC35" s="9">
        <f t="shared" si="4"/>
        <v>0</v>
      </c>
      <c r="AD35" s="9">
        <f t="shared" si="4"/>
        <v>0</v>
      </c>
      <c r="AE35" s="9">
        <f t="shared" si="4"/>
        <v>0</v>
      </c>
      <c r="AF35" s="9">
        <f t="shared" si="4"/>
        <v>0</v>
      </c>
      <c r="AG35" s="9">
        <f t="shared" si="5"/>
        <v>0</v>
      </c>
      <c r="AH35" s="9">
        <f t="shared" si="5"/>
        <v>0</v>
      </c>
      <c r="AI35" s="9">
        <f t="shared" si="5"/>
        <v>0</v>
      </c>
      <c r="AJ35" s="9">
        <f t="shared" si="5"/>
        <v>0</v>
      </c>
      <c r="AK35" s="9">
        <f t="shared" si="5"/>
        <v>0</v>
      </c>
      <c r="AL35" s="9">
        <f t="shared" si="5"/>
        <v>0</v>
      </c>
      <c r="AM35" s="9">
        <f t="shared" si="5"/>
        <v>0</v>
      </c>
      <c r="AN35" s="9">
        <f t="shared" si="5"/>
        <v>0</v>
      </c>
      <c r="AO35" s="9">
        <f t="shared" si="5"/>
        <v>0</v>
      </c>
      <c r="AP35" s="9">
        <f t="shared" si="5"/>
        <v>0</v>
      </c>
      <c r="AQ35" s="9">
        <f t="shared" si="5"/>
        <v>0</v>
      </c>
    </row>
    <row r="36" spans="2:43" ht="18" customHeight="1" x14ac:dyDescent="0.15">
      <c r="B36" s="124"/>
      <c r="C36" s="124"/>
      <c r="D36" s="86" t="s">
        <v>206</v>
      </c>
      <c r="E36" s="83"/>
      <c r="F36" s="83">
        <v>2</v>
      </c>
      <c r="G36" s="84"/>
      <c r="H36" s="83"/>
      <c r="I36" s="83"/>
      <c r="J36" s="83"/>
      <c r="K36" s="84"/>
      <c r="L36" s="84">
        <v>2</v>
      </c>
      <c r="M36" s="83"/>
      <c r="N36" s="83"/>
      <c r="O36" s="95"/>
      <c r="P36" s="93"/>
      <c r="R36" s="67">
        <f>IF($P36="",0,IF(INDEX(目標ごとの達成度!$O$95:$O$103,MATCH($P36,目標ごとの達成度!$N$95:$N$103,0),1)&gt;0,1,0))*E36</f>
        <v>0</v>
      </c>
      <c r="S36" s="67">
        <f>IF($P36="",0,IF(INDEX(目標ごとの達成度!$O$95:$O$103,MATCH($P36,目標ごとの達成度!$N$95:$N$103,0),1)&gt;0,1,0))*F36</f>
        <v>0</v>
      </c>
      <c r="T36" s="67">
        <f>IF($P36="",0,INDEX(目標ごとの達成度!$O$95:$O$103,MATCH($P36,目標ごとの達成度!$N$95:$N$103,0),1))*(E36+F36)</f>
        <v>0</v>
      </c>
      <c r="U36" s="67">
        <f>IF(O36="",99,INDEX(目標ごとの達成度!$M$109:$M$119,MATCH(O36,目標ごとの達成度!$N$109:$N$119,0),1))</f>
        <v>99</v>
      </c>
      <c r="V36" s="9">
        <f t="shared" si="4"/>
        <v>0</v>
      </c>
      <c r="W36" s="9">
        <f t="shared" si="4"/>
        <v>0</v>
      </c>
      <c r="X36" s="9">
        <f t="shared" si="4"/>
        <v>0</v>
      </c>
      <c r="Y36" s="9">
        <f t="shared" si="4"/>
        <v>0</v>
      </c>
      <c r="Z36" s="9">
        <f t="shared" si="4"/>
        <v>0</v>
      </c>
      <c r="AA36" s="9">
        <f t="shared" si="4"/>
        <v>0</v>
      </c>
      <c r="AB36" s="9">
        <f t="shared" si="4"/>
        <v>0</v>
      </c>
      <c r="AC36" s="9">
        <f t="shared" si="4"/>
        <v>0</v>
      </c>
      <c r="AD36" s="9">
        <f t="shared" si="4"/>
        <v>0</v>
      </c>
      <c r="AE36" s="9">
        <f t="shared" si="4"/>
        <v>0</v>
      </c>
      <c r="AF36" s="9">
        <f t="shared" si="4"/>
        <v>0</v>
      </c>
      <c r="AG36" s="9">
        <f t="shared" si="5"/>
        <v>0</v>
      </c>
      <c r="AH36" s="9">
        <f t="shared" si="5"/>
        <v>0</v>
      </c>
      <c r="AI36" s="9">
        <f t="shared" si="5"/>
        <v>0</v>
      </c>
      <c r="AJ36" s="9">
        <f t="shared" si="5"/>
        <v>0</v>
      </c>
      <c r="AK36" s="9">
        <f t="shared" si="5"/>
        <v>0</v>
      </c>
      <c r="AL36" s="9">
        <f t="shared" si="5"/>
        <v>0</v>
      </c>
      <c r="AM36" s="9">
        <f t="shared" si="5"/>
        <v>0</v>
      </c>
      <c r="AN36" s="9">
        <f t="shared" si="5"/>
        <v>0</v>
      </c>
      <c r="AO36" s="9">
        <f t="shared" si="5"/>
        <v>0</v>
      </c>
      <c r="AP36" s="9">
        <f t="shared" si="5"/>
        <v>0</v>
      </c>
      <c r="AQ36" s="9">
        <f t="shared" si="5"/>
        <v>0</v>
      </c>
    </row>
    <row r="37" spans="2:43" ht="18" customHeight="1" x14ac:dyDescent="0.15">
      <c r="B37" s="124"/>
      <c r="C37" s="123" t="s">
        <v>205</v>
      </c>
      <c r="D37" s="87" t="s">
        <v>204</v>
      </c>
      <c r="E37" s="83">
        <v>1</v>
      </c>
      <c r="F37" s="83"/>
      <c r="G37" s="84">
        <v>2</v>
      </c>
      <c r="H37" s="83"/>
      <c r="I37" s="83"/>
      <c r="J37" s="83"/>
      <c r="K37" s="83"/>
      <c r="L37" s="83"/>
      <c r="M37" s="83"/>
      <c r="N37" s="83"/>
      <c r="O37" s="95"/>
      <c r="P37" s="93"/>
      <c r="R37" s="67">
        <f>IF($P37="",0,IF(INDEX(目標ごとの達成度!$O$95:$O$103,MATCH($P37,目標ごとの達成度!$N$95:$N$103,0),1)&gt;0,1,0))*E37</f>
        <v>0</v>
      </c>
      <c r="S37" s="67">
        <f>IF($P37="",0,IF(INDEX(目標ごとの達成度!$O$95:$O$103,MATCH($P37,目標ごとの達成度!$N$95:$N$103,0),1)&gt;0,1,0))*F37</f>
        <v>0</v>
      </c>
      <c r="T37" s="67">
        <f>IF($P37="",0,INDEX(目標ごとの達成度!$O$95:$O$103,MATCH($P37,目標ごとの達成度!$N$95:$N$103,0),1))*(E37+F37)</f>
        <v>0</v>
      </c>
      <c r="U37" s="67">
        <f>IF(O37="",99,INDEX(目標ごとの達成度!$M$109:$M$119,MATCH(O37,目標ごとの達成度!$N$109:$N$119,0),1))</f>
        <v>99</v>
      </c>
      <c r="V37" s="9">
        <f t="shared" si="4"/>
        <v>0</v>
      </c>
      <c r="W37" s="9">
        <f t="shared" si="4"/>
        <v>0</v>
      </c>
      <c r="X37" s="9">
        <f t="shared" si="4"/>
        <v>0</v>
      </c>
      <c r="Y37" s="9">
        <f t="shared" si="4"/>
        <v>0</v>
      </c>
      <c r="Z37" s="9">
        <f t="shared" si="4"/>
        <v>0</v>
      </c>
      <c r="AA37" s="9">
        <f t="shared" si="4"/>
        <v>0</v>
      </c>
      <c r="AB37" s="9">
        <f t="shared" si="4"/>
        <v>0</v>
      </c>
      <c r="AC37" s="9">
        <f t="shared" si="4"/>
        <v>0</v>
      </c>
      <c r="AD37" s="9">
        <f t="shared" si="4"/>
        <v>0</v>
      </c>
      <c r="AE37" s="9">
        <f t="shared" si="4"/>
        <v>0</v>
      </c>
      <c r="AF37" s="9">
        <f t="shared" si="4"/>
        <v>0</v>
      </c>
      <c r="AG37" s="9">
        <f t="shared" si="5"/>
        <v>0</v>
      </c>
      <c r="AH37" s="9">
        <f t="shared" si="5"/>
        <v>0</v>
      </c>
      <c r="AI37" s="9">
        <f t="shared" si="5"/>
        <v>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</row>
    <row r="38" spans="2:43" ht="18" customHeight="1" x14ac:dyDescent="0.15">
      <c r="B38" s="124"/>
      <c r="C38" s="123"/>
      <c r="D38" s="86" t="s">
        <v>203</v>
      </c>
      <c r="E38" s="83">
        <v>1</v>
      </c>
      <c r="F38" s="83"/>
      <c r="G38" s="84"/>
      <c r="H38" s="83"/>
      <c r="I38" s="83">
        <v>2</v>
      </c>
      <c r="J38" s="83"/>
      <c r="K38" s="83"/>
      <c r="L38" s="83"/>
      <c r="M38" s="83"/>
      <c r="N38" s="83"/>
      <c r="O38" s="95"/>
      <c r="P38" s="93"/>
      <c r="R38" s="67">
        <f>IF($P38="",0,IF(INDEX(目標ごとの達成度!$O$95:$O$103,MATCH($P38,目標ごとの達成度!$N$95:$N$103,0),1)&gt;0,1,0))*E38</f>
        <v>0</v>
      </c>
      <c r="S38" s="67">
        <f>IF($P38="",0,IF(INDEX(目標ごとの達成度!$O$95:$O$103,MATCH($P38,目標ごとの達成度!$N$95:$N$103,0),1)&gt;0,1,0))*F38</f>
        <v>0</v>
      </c>
      <c r="T38" s="67">
        <f>IF($P38="",0,INDEX(目標ごとの達成度!$O$95:$O$103,MATCH($P38,目標ごとの達成度!$N$95:$N$103,0),1))*(E38+F38)</f>
        <v>0</v>
      </c>
      <c r="U38" s="67">
        <f>IF(O38="",99,INDEX(目標ごとの達成度!$M$109:$M$119,MATCH(O38,目標ごとの達成度!$N$109:$N$119,0),1))</f>
        <v>99</v>
      </c>
      <c r="V38" s="9">
        <f t="shared" si="4"/>
        <v>0</v>
      </c>
      <c r="W38" s="9">
        <f t="shared" si="4"/>
        <v>0</v>
      </c>
      <c r="X38" s="9">
        <f t="shared" si="4"/>
        <v>0</v>
      </c>
      <c r="Y38" s="9">
        <f t="shared" si="4"/>
        <v>0</v>
      </c>
      <c r="Z38" s="9">
        <f t="shared" si="4"/>
        <v>0</v>
      </c>
      <c r="AA38" s="9">
        <f t="shared" si="4"/>
        <v>0</v>
      </c>
      <c r="AB38" s="9">
        <f t="shared" si="4"/>
        <v>0</v>
      </c>
      <c r="AC38" s="9">
        <f t="shared" si="4"/>
        <v>0</v>
      </c>
      <c r="AD38" s="9">
        <f t="shared" si="4"/>
        <v>0</v>
      </c>
      <c r="AE38" s="9">
        <f t="shared" si="4"/>
        <v>0</v>
      </c>
      <c r="AF38" s="9">
        <f t="shared" si="4"/>
        <v>0</v>
      </c>
      <c r="AG38" s="9">
        <f t="shared" si="5"/>
        <v>0</v>
      </c>
      <c r="AH38" s="9">
        <f t="shared" si="5"/>
        <v>0</v>
      </c>
      <c r="AI38" s="9">
        <f t="shared" si="5"/>
        <v>0</v>
      </c>
      <c r="AJ38" s="9">
        <f t="shared" si="5"/>
        <v>0</v>
      </c>
      <c r="AK38" s="9">
        <f t="shared" si="5"/>
        <v>0</v>
      </c>
      <c r="AL38" s="9">
        <f t="shared" si="5"/>
        <v>0</v>
      </c>
      <c r="AM38" s="9">
        <f t="shared" si="5"/>
        <v>0</v>
      </c>
      <c r="AN38" s="9">
        <f t="shared" si="5"/>
        <v>0</v>
      </c>
      <c r="AO38" s="9">
        <f t="shared" si="5"/>
        <v>0</v>
      </c>
      <c r="AP38" s="9">
        <f t="shared" si="5"/>
        <v>0</v>
      </c>
      <c r="AQ38" s="9">
        <f t="shared" si="5"/>
        <v>0</v>
      </c>
    </row>
    <row r="39" spans="2:43" ht="18" customHeight="1" x14ac:dyDescent="0.15">
      <c r="B39" s="124"/>
      <c r="C39" s="123"/>
      <c r="D39" s="82" t="s">
        <v>202</v>
      </c>
      <c r="E39" s="83">
        <v>1</v>
      </c>
      <c r="F39" s="83"/>
      <c r="G39" s="84"/>
      <c r="H39" s="83"/>
      <c r="I39" s="83">
        <v>2</v>
      </c>
      <c r="J39" s="83"/>
      <c r="K39" s="83"/>
      <c r="L39" s="83"/>
      <c r="M39" s="83"/>
      <c r="N39" s="83"/>
      <c r="O39" s="95"/>
      <c r="P39" s="93"/>
      <c r="R39" s="67">
        <f>IF($P39="",0,IF(INDEX(目標ごとの達成度!$O$95:$O$103,MATCH($P39,目標ごとの達成度!$N$95:$N$103,0),1)&gt;0,1,0))*E39</f>
        <v>0</v>
      </c>
      <c r="S39" s="67">
        <f>IF($P39="",0,IF(INDEX(目標ごとの達成度!$O$95:$O$103,MATCH($P39,目標ごとの達成度!$N$95:$N$103,0),1)&gt;0,1,0))*F39</f>
        <v>0</v>
      </c>
      <c r="T39" s="67">
        <f>IF($P39="",0,INDEX(目標ごとの達成度!$O$95:$O$103,MATCH($P39,目標ごとの達成度!$N$95:$N$103,0),1))*(E39+F39)</f>
        <v>0</v>
      </c>
      <c r="U39" s="67">
        <f>IF(O39="",99,INDEX(目標ごとの達成度!$M$109:$M$119,MATCH(O39,目標ごとの達成度!$N$109:$N$119,0),1))</f>
        <v>99</v>
      </c>
      <c r="V39" s="9">
        <f t="shared" ref="V39:AF50" si="6">IF($U39=V$5,$R39+$S39,0)</f>
        <v>0</v>
      </c>
      <c r="W39" s="9">
        <f t="shared" si="6"/>
        <v>0</v>
      </c>
      <c r="X39" s="9">
        <f t="shared" si="6"/>
        <v>0</v>
      </c>
      <c r="Y39" s="9">
        <f t="shared" si="6"/>
        <v>0</v>
      </c>
      <c r="Z39" s="9">
        <f t="shared" si="6"/>
        <v>0</v>
      </c>
      <c r="AA39" s="9">
        <f t="shared" si="6"/>
        <v>0</v>
      </c>
      <c r="AB39" s="9">
        <f t="shared" si="6"/>
        <v>0</v>
      </c>
      <c r="AC39" s="9">
        <f t="shared" si="6"/>
        <v>0</v>
      </c>
      <c r="AD39" s="9">
        <f t="shared" si="6"/>
        <v>0</v>
      </c>
      <c r="AE39" s="9">
        <f t="shared" si="6"/>
        <v>0</v>
      </c>
      <c r="AF39" s="9">
        <f t="shared" si="6"/>
        <v>0</v>
      </c>
      <c r="AG39" s="9">
        <f t="shared" ref="AG39:AQ50" si="7">IF($U39=AG$5,$T39,0)</f>
        <v>0</v>
      </c>
      <c r="AH39" s="9">
        <f t="shared" si="7"/>
        <v>0</v>
      </c>
      <c r="AI39" s="9">
        <f t="shared" si="7"/>
        <v>0</v>
      </c>
      <c r="AJ39" s="9">
        <f t="shared" si="7"/>
        <v>0</v>
      </c>
      <c r="AK39" s="9">
        <f t="shared" si="7"/>
        <v>0</v>
      </c>
      <c r="AL39" s="9">
        <f t="shared" si="7"/>
        <v>0</v>
      </c>
      <c r="AM39" s="9">
        <f t="shared" si="7"/>
        <v>0</v>
      </c>
      <c r="AN39" s="9">
        <f t="shared" si="7"/>
        <v>0</v>
      </c>
      <c r="AO39" s="9">
        <f t="shared" si="7"/>
        <v>0</v>
      </c>
      <c r="AP39" s="9">
        <f t="shared" si="7"/>
        <v>0</v>
      </c>
      <c r="AQ39" s="9">
        <f t="shared" si="7"/>
        <v>0</v>
      </c>
    </row>
    <row r="40" spans="2:43" ht="18" customHeight="1" x14ac:dyDescent="0.15">
      <c r="B40" s="124"/>
      <c r="C40" s="123"/>
      <c r="D40" s="82" t="s">
        <v>201</v>
      </c>
      <c r="E40" s="83">
        <v>1</v>
      </c>
      <c r="F40" s="83"/>
      <c r="G40" s="84"/>
      <c r="H40" s="83"/>
      <c r="I40" s="83">
        <v>2</v>
      </c>
      <c r="J40" s="83"/>
      <c r="K40" s="83"/>
      <c r="L40" s="83"/>
      <c r="M40" s="83"/>
      <c r="N40" s="83"/>
      <c r="O40" s="95"/>
      <c r="P40" s="93"/>
      <c r="R40" s="67">
        <f>IF($P40="",0,IF(INDEX(目標ごとの達成度!$O$95:$O$103,MATCH($P40,目標ごとの達成度!$N$95:$N$103,0),1)&gt;0,1,0))*E40</f>
        <v>0</v>
      </c>
      <c r="S40" s="67">
        <f>IF($P40="",0,IF(INDEX(目標ごとの達成度!$O$95:$O$103,MATCH($P40,目標ごとの達成度!$N$95:$N$103,0),1)&gt;0,1,0))*F40</f>
        <v>0</v>
      </c>
      <c r="T40" s="67">
        <f>IF($P40="",0,INDEX(目標ごとの達成度!$O$95:$O$103,MATCH($P40,目標ごとの達成度!$N$95:$N$103,0),1))*(E40+F40)</f>
        <v>0</v>
      </c>
      <c r="U40" s="67">
        <f>IF(O40="",99,INDEX(目標ごとの達成度!$M$109:$M$119,MATCH(O40,目標ごとの達成度!$N$109:$N$119,0),1))</f>
        <v>99</v>
      </c>
      <c r="V40" s="9">
        <f t="shared" si="6"/>
        <v>0</v>
      </c>
      <c r="W40" s="9">
        <f t="shared" si="6"/>
        <v>0</v>
      </c>
      <c r="X40" s="9">
        <f t="shared" si="6"/>
        <v>0</v>
      </c>
      <c r="Y40" s="9">
        <f t="shared" si="6"/>
        <v>0</v>
      </c>
      <c r="Z40" s="9">
        <f t="shared" si="6"/>
        <v>0</v>
      </c>
      <c r="AA40" s="9">
        <f t="shared" si="6"/>
        <v>0</v>
      </c>
      <c r="AB40" s="9">
        <f t="shared" si="6"/>
        <v>0</v>
      </c>
      <c r="AC40" s="9">
        <f t="shared" si="6"/>
        <v>0</v>
      </c>
      <c r="AD40" s="9">
        <f t="shared" si="6"/>
        <v>0</v>
      </c>
      <c r="AE40" s="9">
        <f t="shared" si="6"/>
        <v>0</v>
      </c>
      <c r="AF40" s="9">
        <f t="shared" si="6"/>
        <v>0</v>
      </c>
      <c r="AG40" s="9">
        <f t="shared" si="7"/>
        <v>0</v>
      </c>
      <c r="AH40" s="9">
        <f t="shared" si="7"/>
        <v>0</v>
      </c>
      <c r="AI40" s="9">
        <f t="shared" si="7"/>
        <v>0</v>
      </c>
      <c r="AJ40" s="9">
        <f t="shared" si="7"/>
        <v>0</v>
      </c>
      <c r="AK40" s="9">
        <f t="shared" si="7"/>
        <v>0</v>
      </c>
      <c r="AL40" s="9">
        <f t="shared" si="7"/>
        <v>0</v>
      </c>
      <c r="AM40" s="9">
        <f t="shared" si="7"/>
        <v>0</v>
      </c>
      <c r="AN40" s="9">
        <f t="shared" si="7"/>
        <v>0</v>
      </c>
      <c r="AO40" s="9">
        <f t="shared" si="7"/>
        <v>0</v>
      </c>
      <c r="AP40" s="9">
        <f t="shared" si="7"/>
        <v>0</v>
      </c>
      <c r="AQ40" s="9">
        <f t="shared" si="7"/>
        <v>0</v>
      </c>
    </row>
    <row r="41" spans="2:43" ht="18" customHeight="1" x14ac:dyDescent="0.15">
      <c r="B41" s="124"/>
      <c r="C41" s="123"/>
      <c r="D41" s="86" t="s">
        <v>200</v>
      </c>
      <c r="E41" s="83">
        <v>1</v>
      </c>
      <c r="F41" s="83"/>
      <c r="G41" s="84"/>
      <c r="H41" s="83"/>
      <c r="I41" s="83"/>
      <c r="J41" s="83">
        <v>2</v>
      </c>
      <c r="K41" s="83"/>
      <c r="L41" s="83"/>
      <c r="M41" s="83"/>
      <c r="N41" s="83"/>
      <c r="O41" s="95"/>
      <c r="P41" s="93"/>
      <c r="R41" s="67">
        <f>IF($P41="",0,IF(INDEX(目標ごとの達成度!$O$95:$O$103,MATCH($P41,目標ごとの達成度!$N$95:$N$103,0),1)&gt;0,1,0))*E41</f>
        <v>0</v>
      </c>
      <c r="S41" s="67">
        <f>IF($P41="",0,IF(INDEX(目標ごとの達成度!$O$95:$O$103,MATCH($P41,目標ごとの達成度!$N$95:$N$103,0),1)&gt;0,1,0))*F41</f>
        <v>0</v>
      </c>
      <c r="T41" s="67">
        <f>IF($P41="",0,INDEX(目標ごとの達成度!$O$95:$O$103,MATCH($P41,目標ごとの達成度!$N$95:$N$103,0),1))*(E41+F41)</f>
        <v>0</v>
      </c>
      <c r="U41" s="67">
        <f>IF(O41="",99,INDEX(目標ごとの達成度!$M$109:$M$119,MATCH(O41,目標ごとの達成度!$N$109:$N$119,0),1))</f>
        <v>99</v>
      </c>
      <c r="V41" s="9">
        <f t="shared" si="6"/>
        <v>0</v>
      </c>
      <c r="W41" s="9">
        <f t="shared" si="6"/>
        <v>0</v>
      </c>
      <c r="X41" s="9">
        <f t="shared" si="6"/>
        <v>0</v>
      </c>
      <c r="Y41" s="9">
        <f t="shared" si="6"/>
        <v>0</v>
      </c>
      <c r="Z41" s="9">
        <f t="shared" si="6"/>
        <v>0</v>
      </c>
      <c r="AA41" s="9">
        <f t="shared" si="6"/>
        <v>0</v>
      </c>
      <c r="AB41" s="9">
        <f t="shared" si="6"/>
        <v>0</v>
      </c>
      <c r="AC41" s="9">
        <f t="shared" si="6"/>
        <v>0</v>
      </c>
      <c r="AD41" s="9">
        <f t="shared" si="6"/>
        <v>0</v>
      </c>
      <c r="AE41" s="9">
        <f t="shared" si="6"/>
        <v>0</v>
      </c>
      <c r="AF41" s="9">
        <f t="shared" si="6"/>
        <v>0</v>
      </c>
      <c r="AG41" s="9">
        <f t="shared" si="7"/>
        <v>0</v>
      </c>
      <c r="AH41" s="9">
        <f t="shared" si="7"/>
        <v>0</v>
      </c>
      <c r="AI41" s="9">
        <f t="shared" si="7"/>
        <v>0</v>
      </c>
      <c r="AJ41" s="9">
        <f t="shared" si="7"/>
        <v>0</v>
      </c>
      <c r="AK41" s="9">
        <f t="shared" si="7"/>
        <v>0</v>
      </c>
      <c r="AL41" s="9">
        <f t="shared" si="7"/>
        <v>0</v>
      </c>
      <c r="AM41" s="9">
        <f t="shared" si="7"/>
        <v>0</v>
      </c>
      <c r="AN41" s="9">
        <f t="shared" si="7"/>
        <v>0</v>
      </c>
      <c r="AO41" s="9">
        <f t="shared" si="7"/>
        <v>0</v>
      </c>
      <c r="AP41" s="9">
        <f t="shared" si="7"/>
        <v>0</v>
      </c>
      <c r="AQ41" s="9">
        <f t="shared" si="7"/>
        <v>0</v>
      </c>
    </row>
    <row r="42" spans="2:43" ht="18" customHeight="1" x14ac:dyDescent="0.15">
      <c r="B42" s="124"/>
      <c r="C42" s="123"/>
      <c r="D42" s="87" t="s">
        <v>199</v>
      </c>
      <c r="E42" s="83">
        <v>1</v>
      </c>
      <c r="F42" s="83"/>
      <c r="G42" s="84"/>
      <c r="H42" s="83"/>
      <c r="I42" s="83"/>
      <c r="J42" s="83">
        <v>2</v>
      </c>
      <c r="K42" s="83"/>
      <c r="L42" s="83"/>
      <c r="M42" s="83"/>
      <c r="N42" s="83"/>
      <c r="O42" s="95"/>
      <c r="P42" s="93"/>
      <c r="R42" s="67">
        <f>IF($P42="",0,IF(INDEX(目標ごとの達成度!$O$95:$O$103,MATCH($P42,目標ごとの達成度!$N$95:$N$103,0),1)&gt;0,1,0))*E42</f>
        <v>0</v>
      </c>
      <c r="S42" s="67">
        <f>IF($P42="",0,IF(INDEX(目標ごとの達成度!$O$95:$O$103,MATCH($P42,目標ごとの達成度!$N$95:$N$103,0),1)&gt;0,1,0))*F42</f>
        <v>0</v>
      </c>
      <c r="T42" s="67">
        <f>IF($P42="",0,INDEX(目標ごとの達成度!$O$95:$O$103,MATCH($P42,目標ごとの達成度!$N$95:$N$103,0),1))*(E42+F42)</f>
        <v>0</v>
      </c>
      <c r="U42" s="67">
        <f>IF(O42="",99,INDEX(目標ごとの達成度!$M$109:$M$119,MATCH(O42,目標ごとの達成度!$N$109:$N$119,0),1))</f>
        <v>99</v>
      </c>
      <c r="V42" s="9">
        <f t="shared" si="6"/>
        <v>0</v>
      </c>
      <c r="W42" s="9">
        <f t="shared" si="6"/>
        <v>0</v>
      </c>
      <c r="X42" s="9">
        <f t="shared" si="6"/>
        <v>0</v>
      </c>
      <c r="Y42" s="9">
        <f t="shared" si="6"/>
        <v>0</v>
      </c>
      <c r="Z42" s="9">
        <f t="shared" si="6"/>
        <v>0</v>
      </c>
      <c r="AA42" s="9">
        <f t="shared" si="6"/>
        <v>0</v>
      </c>
      <c r="AB42" s="9">
        <f t="shared" si="6"/>
        <v>0</v>
      </c>
      <c r="AC42" s="9">
        <f t="shared" si="6"/>
        <v>0</v>
      </c>
      <c r="AD42" s="9">
        <f t="shared" si="6"/>
        <v>0</v>
      </c>
      <c r="AE42" s="9">
        <f t="shared" si="6"/>
        <v>0</v>
      </c>
      <c r="AF42" s="9">
        <f t="shared" si="6"/>
        <v>0</v>
      </c>
      <c r="AG42" s="9">
        <f t="shared" si="7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</row>
    <row r="43" spans="2:43" ht="18" customHeight="1" x14ac:dyDescent="0.15">
      <c r="B43" s="124"/>
      <c r="C43" s="123"/>
      <c r="D43" s="86" t="s">
        <v>198</v>
      </c>
      <c r="E43" s="83">
        <v>1</v>
      </c>
      <c r="F43" s="83"/>
      <c r="G43" s="84"/>
      <c r="H43" s="83"/>
      <c r="I43" s="83"/>
      <c r="J43" s="83">
        <v>2</v>
      </c>
      <c r="K43" s="83"/>
      <c r="L43" s="83"/>
      <c r="M43" s="83"/>
      <c r="N43" s="83"/>
      <c r="O43" s="95"/>
      <c r="P43" s="93"/>
      <c r="R43" s="67">
        <f>IF($P43="",0,IF(INDEX(目標ごとの達成度!$O$95:$O$103,MATCH($P43,目標ごとの達成度!$N$95:$N$103,0),1)&gt;0,1,0))*E43</f>
        <v>0</v>
      </c>
      <c r="S43" s="67">
        <f>IF($P43="",0,IF(INDEX(目標ごとの達成度!$O$95:$O$103,MATCH($P43,目標ごとの達成度!$N$95:$N$103,0),1)&gt;0,1,0))*F43</f>
        <v>0</v>
      </c>
      <c r="T43" s="67">
        <f>IF($P43="",0,INDEX(目標ごとの達成度!$O$95:$O$103,MATCH($P43,目標ごとの達成度!$N$95:$N$103,0),1))*(E43+F43)</f>
        <v>0</v>
      </c>
      <c r="U43" s="67">
        <f>IF(O43="",99,INDEX(目標ごとの達成度!$M$109:$M$119,MATCH(O43,目標ごとの達成度!$N$109:$N$119,0),1))</f>
        <v>99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9">
        <f t="shared" si="7"/>
        <v>0</v>
      </c>
      <c r="AH43" s="9">
        <f t="shared" si="7"/>
        <v>0</v>
      </c>
      <c r="AI43" s="9">
        <f t="shared" si="7"/>
        <v>0</v>
      </c>
      <c r="AJ43" s="9">
        <f t="shared" si="7"/>
        <v>0</v>
      </c>
      <c r="AK43" s="9">
        <f t="shared" si="7"/>
        <v>0</v>
      </c>
      <c r="AL43" s="9">
        <f t="shared" si="7"/>
        <v>0</v>
      </c>
      <c r="AM43" s="9">
        <f t="shared" si="7"/>
        <v>0</v>
      </c>
      <c r="AN43" s="9">
        <f t="shared" si="7"/>
        <v>0</v>
      </c>
      <c r="AO43" s="9">
        <f t="shared" si="7"/>
        <v>0</v>
      </c>
      <c r="AP43" s="9">
        <f t="shared" si="7"/>
        <v>0</v>
      </c>
      <c r="AQ43" s="9">
        <f t="shared" si="7"/>
        <v>0</v>
      </c>
    </row>
    <row r="44" spans="2:43" ht="18" customHeight="1" x14ac:dyDescent="0.15">
      <c r="B44" s="124"/>
      <c r="C44" s="123"/>
      <c r="D44" s="86" t="s">
        <v>197</v>
      </c>
      <c r="E44" s="83">
        <v>1</v>
      </c>
      <c r="F44" s="83"/>
      <c r="G44" s="84"/>
      <c r="H44" s="83"/>
      <c r="I44" s="83"/>
      <c r="J44" s="83">
        <v>2</v>
      </c>
      <c r="K44" s="83"/>
      <c r="L44" s="83"/>
      <c r="M44" s="83"/>
      <c r="N44" s="83"/>
      <c r="O44" s="95"/>
      <c r="P44" s="93"/>
      <c r="R44" s="67">
        <f>IF($P44="",0,IF(INDEX(目標ごとの達成度!$O$95:$O$103,MATCH($P44,目標ごとの達成度!$N$95:$N$103,0),1)&gt;0,1,0))*E44</f>
        <v>0</v>
      </c>
      <c r="S44" s="67">
        <f>IF($P44="",0,IF(INDEX(目標ごとの達成度!$O$95:$O$103,MATCH($P44,目標ごとの達成度!$N$95:$N$103,0),1)&gt;0,1,0))*F44</f>
        <v>0</v>
      </c>
      <c r="T44" s="67">
        <f>IF($P44="",0,INDEX(目標ごとの達成度!$O$95:$O$103,MATCH($P44,目標ごとの達成度!$N$95:$N$103,0),1))*(E44+F44)</f>
        <v>0</v>
      </c>
      <c r="U44" s="67">
        <f>IF(O44="",99,INDEX(目標ごとの達成度!$M$109:$M$119,MATCH(O44,目標ごとの達成度!$N$109:$N$119,0),1))</f>
        <v>99</v>
      </c>
      <c r="V44" s="9">
        <f t="shared" si="6"/>
        <v>0</v>
      </c>
      <c r="W44" s="9">
        <f t="shared" si="6"/>
        <v>0</v>
      </c>
      <c r="X44" s="9">
        <f t="shared" si="6"/>
        <v>0</v>
      </c>
      <c r="Y44" s="9">
        <f t="shared" si="6"/>
        <v>0</v>
      </c>
      <c r="Z44" s="9">
        <f t="shared" si="6"/>
        <v>0</v>
      </c>
      <c r="AA44" s="9">
        <f t="shared" si="6"/>
        <v>0</v>
      </c>
      <c r="AB44" s="9">
        <f t="shared" si="6"/>
        <v>0</v>
      </c>
      <c r="AC44" s="9">
        <f t="shared" si="6"/>
        <v>0</v>
      </c>
      <c r="AD44" s="9">
        <f t="shared" si="6"/>
        <v>0</v>
      </c>
      <c r="AE44" s="9">
        <f t="shared" si="6"/>
        <v>0</v>
      </c>
      <c r="AF44" s="9">
        <f t="shared" si="6"/>
        <v>0</v>
      </c>
      <c r="AG44" s="9">
        <f t="shared" si="7"/>
        <v>0</v>
      </c>
      <c r="AH44" s="9">
        <f t="shared" si="7"/>
        <v>0</v>
      </c>
      <c r="AI44" s="9">
        <f t="shared" si="7"/>
        <v>0</v>
      </c>
      <c r="AJ44" s="9">
        <f t="shared" si="7"/>
        <v>0</v>
      </c>
      <c r="AK44" s="9">
        <f t="shared" si="7"/>
        <v>0</v>
      </c>
      <c r="AL44" s="9">
        <f t="shared" si="7"/>
        <v>0</v>
      </c>
      <c r="AM44" s="9">
        <f t="shared" si="7"/>
        <v>0</v>
      </c>
      <c r="AN44" s="9">
        <f t="shared" si="7"/>
        <v>0</v>
      </c>
      <c r="AO44" s="9">
        <f t="shared" si="7"/>
        <v>0</v>
      </c>
      <c r="AP44" s="9">
        <f t="shared" si="7"/>
        <v>0</v>
      </c>
      <c r="AQ44" s="9">
        <f t="shared" si="7"/>
        <v>0</v>
      </c>
    </row>
    <row r="45" spans="2:43" ht="18" customHeight="1" x14ac:dyDescent="0.15">
      <c r="B45" s="124"/>
      <c r="C45" s="123"/>
      <c r="D45" s="86" t="s">
        <v>196</v>
      </c>
      <c r="E45" s="83">
        <v>1</v>
      </c>
      <c r="F45" s="83"/>
      <c r="G45" s="84"/>
      <c r="H45" s="83"/>
      <c r="I45" s="83"/>
      <c r="J45" s="83"/>
      <c r="K45" s="83">
        <v>2</v>
      </c>
      <c r="L45" s="83"/>
      <c r="M45" s="83"/>
      <c r="N45" s="83"/>
      <c r="O45" s="95"/>
      <c r="P45" s="93"/>
      <c r="R45" s="67">
        <f>IF($P45="",0,IF(INDEX(目標ごとの達成度!$O$95:$O$103,MATCH($P45,目標ごとの達成度!$N$95:$N$103,0),1)&gt;0,1,0))*E45</f>
        <v>0</v>
      </c>
      <c r="S45" s="67">
        <f>IF($P45="",0,IF(INDEX(目標ごとの達成度!$O$95:$O$103,MATCH($P45,目標ごとの達成度!$N$95:$N$103,0),1)&gt;0,1,0))*F45</f>
        <v>0</v>
      </c>
      <c r="T45" s="67">
        <f>IF($P45="",0,INDEX(目標ごとの達成度!$O$95:$O$103,MATCH($P45,目標ごとの達成度!$N$95:$N$103,0),1))*(E45+F45)</f>
        <v>0</v>
      </c>
      <c r="U45" s="67">
        <f>IF(O45="",99,INDEX(目標ごとの達成度!$M$109:$M$119,MATCH(O45,目標ごとの達成度!$N$109:$N$119,0),1))</f>
        <v>99</v>
      </c>
      <c r="V45" s="9">
        <f t="shared" si="6"/>
        <v>0</v>
      </c>
      <c r="W45" s="9">
        <f t="shared" si="6"/>
        <v>0</v>
      </c>
      <c r="X45" s="9">
        <f t="shared" si="6"/>
        <v>0</v>
      </c>
      <c r="Y45" s="9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9">
        <f t="shared" si="6"/>
        <v>0</v>
      </c>
      <c r="AF45" s="9">
        <f t="shared" si="6"/>
        <v>0</v>
      </c>
      <c r="AG45" s="9">
        <f t="shared" si="7"/>
        <v>0</v>
      </c>
      <c r="AH45" s="9">
        <f t="shared" si="7"/>
        <v>0</v>
      </c>
      <c r="AI45" s="9">
        <f t="shared" si="7"/>
        <v>0</v>
      </c>
      <c r="AJ45" s="9">
        <f t="shared" si="7"/>
        <v>0</v>
      </c>
      <c r="AK45" s="9">
        <f t="shared" si="7"/>
        <v>0</v>
      </c>
      <c r="AL45" s="9">
        <f t="shared" si="7"/>
        <v>0</v>
      </c>
      <c r="AM45" s="9">
        <f t="shared" si="7"/>
        <v>0</v>
      </c>
      <c r="AN45" s="9">
        <f t="shared" si="7"/>
        <v>0</v>
      </c>
      <c r="AO45" s="9">
        <f t="shared" si="7"/>
        <v>0</v>
      </c>
      <c r="AP45" s="9">
        <f t="shared" si="7"/>
        <v>0</v>
      </c>
      <c r="AQ45" s="9">
        <f t="shared" si="7"/>
        <v>0</v>
      </c>
    </row>
    <row r="46" spans="2:43" ht="18" customHeight="1" x14ac:dyDescent="0.15">
      <c r="B46" s="124"/>
      <c r="C46" s="123"/>
      <c r="D46" s="86" t="s">
        <v>195</v>
      </c>
      <c r="E46" s="83">
        <v>1</v>
      </c>
      <c r="F46" s="83"/>
      <c r="G46" s="84"/>
      <c r="H46" s="83"/>
      <c r="I46" s="83"/>
      <c r="J46" s="83"/>
      <c r="K46" s="83">
        <v>2</v>
      </c>
      <c r="L46" s="83"/>
      <c r="M46" s="83"/>
      <c r="N46" s="83"/>
      <c r="O46" s="95"/>
      <c r="P46" s="93"/>
      <c r="R46" s="67">
        <f>IF($P46="",0,IF(INDEX(目標ごとの達成度!$O$95:$O$103,MATCH($P46,目標ごとの達成度!$N$95:$N$103,0),1)&gt;0,1,0))*E46</f>
        <v>0</v>
      </c>
      <c r="S46" s="67">
        <f>IF($P46="",0,IF(INDEX(目標ごとの達成度!$O$95:$O$103,MATCH($P46,目標ごとの達成度!$N$95:$N$103,0),1)&gt;0,1,0))*F46</f>
        <v>0</v>
      </c>
      <c r="T46" s="67">
        <f>IF($P46="",0,INDEX(目標ごとの達成度!$O$95:$O$103,MATCH($P46,目標ごとの達成度!$N$95:$N$103,0),1))*(E46+F46)</f>
        <v>0</v>
      </c>
      <c r="U46" s="67">
        <f>IF(O46="",99,INDEX(目標ごとの達成度!$M$109:$M$119,MATCH(O46,目標ごとの達成度!$N$109:$N$119,0),1))</f>
        <v>99</v>
      </c>
      <c r="V46" s="9">
        <f t="shared" si="6"/>
        <v>0</v>
      </c>
      <c r="W46" s="9">
        <f t="shared" si="6"/>
        <v>0</v>
      </c>
      <c r="X46" s="9">
        <f t="shared" si="6"/>
        <v>0</v>
      </c>
      <c r="Y46" s="9">
        <f t="shared" si="6"/>
        <v>0</v>
      </c>
      <c r="Z46" s="9">
        <f t="shared" si="6"/>
        <v>0</v>
      </c>
      <c r="AA46" s="9">
        <f t="shared" si="6"/>
        <v>0</v>
      </c>
      <c r="AB46" s="9">
        <f t="shared" si="6"/>
        <v>0</v>
      </c>
      <c r="AC46" s="9">
        <f t="shared" si="6"/>
        <v>0</v>
      </c>
      <c r="AD46" s="9">
        <f t="shared" si="6"/>
        <v>0</v>
      </c>
      <c r="AE46" s="9">
        <f t="shared" si="6"/>
        <v>0</v>
      </c>
      <c r="AF46" s="9">
        <f t="shared" si="6"/>
        <v>0</v>
      </c>
      <c r="AG46" s="9">
        <f t="shared" si="7"/>
        <v>0</v>
      </c>
      <c r="AH46" s="9">
        <f t="shared" si="7"/>
        <v>0</v>
      </c>
      <c r="AI46" s="9">
        <f t="shared" si="7"/>
        <v>0</v>
      </c>
      <c r="AJ46" s="9">
        <f t="shared" si="7"/>
        <v>0</v>
      </c>
      <c r="AK46" s="9">
        <f t="shared" si="7"/>
        <v>0</v>
      </c>
      <c r="AL46" s="9">
        <f t="shared" si="7"/>
        <v>0</v>
      </c>
      <c r="AM46" s="9">
        <f t="shared" si="7"/>
        <v>0</v>
      </c>
      <c r="AN46" s="9">
        <f t="shared" si="7"/>
        <v>0</v>
      </c>
      <c r="AO46" s="9">
        <f t="shared" si="7"/>
        <v>0</v>
      </c>
      <c r="AP46" s="9">
        <f t="shared" si="7"/>
        <v>0</v>
      </c>
      <c r="AQ46" s="9">
        <f t="shared" si="7"/>
        <v>0</v>
      </c>
    </row>
    <row r="47" spans="2:43" ht="18" customHeight="1" x14ac:dyDescent="0.15">
      <c r="B47" s="124"/>
      <c r="C47" s="123"/>
      <c r="D47" s="86" t="s">
        <v>194</v>
      </c>
      <c r="E47" s="83">
        <v>1</v>
      </c>
      <c r="F47" s="83"/>
      <c r="G47" s="84"/>
      <c r="H47" s="83"/>
      <c r="I47" s="83"/>
      <c r="J47" s="83"/>
      <c r="K47" s="83"/>
      <c r="L47" s="84">
        <v>2</v>
      </c>
      <c r="M47" s="83"/>
      <c r="N47" s="83"/>
      <c r="O47" s="95"/>
      <c r="P47" s="93"/>
      <c r="R47" s="67">
        <f>IF($P47="",0,IF(INDEX(目標ごとの達成度!$O$95:$O$103,MATCH($P47,目標ごとの達成度!$N$95:$N$103,0),1)&gt;0,1,0))*E47</f>
        <v>0</v>
      </c>
      <c r="S47" s="67">
        <f>IF($P47="",0,IF(INDEX(目標ごとの達成度!$O$95:$O$103,MATCH($P47,目標ごとの達成度!$N$95:$N$103,0),1)&gt;0,1,0))*F47</f>
        <v>0</v>
      </c>
      <c r="T47" s="67">
        <f>IF($P47="",0,INDEX(目標ごとの達成度!$O$95:$O$103,MATCH($P47,目標ごとの達成度!$N$95:$N$103,0),1))*(E47+F47)</f>
        <v>0</v>
      </c>
      <c r="U47" s="67">
        <f>IF(O47="",99,INDEX(目標ごとの達成度!$M$109:$M$119,MATCH(O47,目標ごとの達成度!$N$109:$N$119,0),1))</f>
        <v>99</v>
      </c>
      <c r="V47" s="9">
        <f t="shared" si="6"/>
        <v>0</v>
      </c>
      <c r="W47" s="9">
        <f t="shared" si="6"/>
        <v>0</v>
      </c>
      <c r="X47" s="9">
        <f t="shared" si="6"/>
        <v>0</v>
      </c>
      <c r="Y47" s="9">
        <f t="shared" si="6"/>
        <v>0</v>
      </c>
      <c r="Z47" s="9">
        <f t="shared" si="6"/>
        <v>0</v>
      </c>
      <c r="AA47" s="9">
        <f t="shared" si="6"/>
        <v>0</v>
      </c>
      <c r="AB47" s="9">
        <f t="shared" si="6"/>
        <v>0</v>
      </c>
      <c r="AC47" s="9">
        <f t="shared" si="6"/>
        <v>0</v>
      </c>
      <c r="AD47" s="9">
        <f t="shared" si="6"/>
        <v>0</v>
      </c>
      <c r="AE47" s="9">
        <f t="shared" si="6"/>
        <v>0</v>
      </c>
      <c r="AF47" s="9">
        <f t="shared" si="6"/>
        <v>0</v>
      </c>
      <c r="AG47" s="9">
        <f t="shared" si="7"/>
        <v>0</v>
      </c>
      <c r="AH47" s="9">
        <f t="shared" si="7"/>
        <v>0</v>
      </c>
      <c r="AI47" s="9">
        <f t="shared" si="7"/>
        <v>0</v>
      </c>
      <c r="AJ47" s="9">
        <f t="shared" si="7"/>
        <v>0</v>
      </c>
      <c r="AK47" s="9">
        <f t="shared" si="7"/>
        <v>0</v>
      </c>
      <c r="AL47" s="9">
        <f t="shared" si="7"/>
        <v>0</v>
      </c>
      <c r="AM47" s="9">
        <f t="shared" si="7"/>
        <v>0</v>
      </c>
      <c r="AN47" s="9">
        <f t="shared" si="7"/>
        <v>0</v>
      </c>
      <c r="AO47" s="9">
        <f t="shared" si="7"/>
        <v>0</v>
      </c>
      <c r="AP47" s="9">
        <f t="shared" si="7"/>
        <v>0</v>
      </c>
      <c r="AQ47" s="9">
        <f t="shared" si="7"/>
        <v>0</v>
      </c>
    </row>
    <row r="48" spans="2:43" ht="18" customHeight="1" x14ac:dyDescent="0.15">
      <c r="B48" s="124"/>
      <c r="C48" s="123"/>
      <c r="D48" s="86" t="s">
        <v>193</v>
      </c>
      <c r="E48" s="83">
        <v>1</v>
      </c>
      <c r="F48" s="83"/>
      <c r="G48" s="84"/>
      <c r="H48" s="83"/>
      <c r="I48" s="83"/>
      <c r="J48" s="83"/>
      <c r="K48" s="83"/>
      <c r="L48" s="84">
        <v>2</v>
      </c>
      <c r="M48" s="83"/>
      <c r="N48" s="83"/>
      <c r="O48" s="95"/>
      <c r="P48" s="93"/>
      <c r="R48" s="67">
        <f>IF($P48="",0,IF(INDEX(目標ごとの達成度!$O$95:$O$103,MATCH($P48,目標ごとの達成度!$N$95:$N$103,0),1)&gt;0,1,0))*E48</f>
        <v>0</v>
      </c>
      <c r="S48" s="67">
        <f>IF($P48="",0,IF(INDEX(目標ごとの達成度!$O$95:$O$103,MATCH($P48,目標ごとの達成度!$N$95:$N$103,0),1)&gt;0,1,0))*F48</f>
        <v>0</v>
      </c>
      <c r="T48" s="67">
        <f>IF($P48="",0,INDEX(目標ごとの達成度!$O$95:$O$103,MATCH($P48,目標ごとの達成度!$N$95:$N$103,0),1))*(E48+F48)</f>
        <v>0</v>
      </c>
      <c r="U48" s="67">
        <f>IF(O48="",99,INDEX(目標ごとの達成度!$M$109:$M$119,MATCH(O48,目標ごとの達成度!$N$109:$N$119,0),1))</f>
        <v>99</v>
      </c>
      <c r="V48" s="9">
        <f t="shared" si="6"/>
        <v>0</v>
      </c>
      <c r="W48" s="9">
        <f t="shared" si="6"/>
        <v>0</v>
      </c>
      <c r="X48" s="9">
        <f t="shared" si="6"/>
        <v>0</v>
      </c>
      <c r="Y48" s="9">
        <f t="shared" si="6"/>
        <v>0</v>
      </c>
      <c r="Z48" s="9">
        <f t="shared" si="6"/>
        <v>0</v>
      </c>
      <c r="AA48" s="9">
        <f t="shared" si="6"/>
        <v>0</v>
      </c>
      <c r="AB48" s="9">
        <f t="shared" si="6"/>
        <v>0</v>
      </c>
      <c r="AC48" s="9">
        <f t="shared" si="6"/>
        <v>0</v>
      </c>
      <c r="AD48" s="9">
        <f t="shared" si="6"/>
        <v>0</v>
      </c>
      <c r="AE48" s="9">
        <f t="shared" si="6"/>
        <v>0</v>
      </c>
      <c r="AF48" s="9">
        <f t="shared" si="6"/>
        <v>0</v>
      </c>
      <c r="AG48" s="9">
        <f t="shared" si="7"/>
        <v>0</v>
      </c>
      <c r="AH48" s="9">
        <f t="shared" si="7"/>
        <v>0</v>
      </c>
      <c r="AI48" s="9">
        <f t="shared" si="7"/>
        <v>0</v>
      </c>
      <c r="AJ48" s="9">
        <f t="shared" si="7"/>
        <v>0</v>
      </c>
      <c r="AK48" s="9">
        <f t="shared" si="7"/>
        <v>0</v>
      </c>
      <c r="AL48" s="9">
        <f t="shared" si="7"/>
        <v>0</v>
      </c>
      <c r="AM48" s="9">
        <f t="shared" si="7"/>
        <v>0</v>
      </c>
      <c r="AN48" s="9">
        <f t="shared" si="7"/>
        <v>0</v>
      </c>
      <c r="AO48" s="9">
        <f t="shared" si="7"/>
        <v>0</v>
      </c>
      <c r="AP48" s="9">
        <f t="shared" si="7"/>
        <v>0</v>
      </c>
      <c r="AQ48" s="9">
        <f t="shared" si="7"/>
        <v>0</v>
      </c>
    </row>
    <row r="49" spans="2:43" ht="18" customHeight="1" x14ac:dyDescent="0.15">
      <c r="B49" s="124"/>
      <c r="C49" s="63"/>
      <c r="D49" s="85" t="s">
        <v>192</v>
      </c>
      <c r="E49" s="83">
        <v>2</v>
      </c>
      <c r="F49" s="83"/>
      <c r="G49" s="84"/>
      <c r="H49" s="83"/>
      <c r="I49" s="83"/>
      <c r="J49" s="83"/>
      <c r="K49" s="83"/>
      <c r="L49" s="84">
        <v>4</v>
      </c>
      <c r="M49" s="83"/>
      <c r="N49" s="83"/>
      <c r="O49" s="95"/>
      <c r="P49" s="94"/>
      <c r="R49" s="67">
        <f>IF($P49="",0,IF(INDEX(目標ごとの達成度!$O$95:$O$103,MATCH($P49,目標ごとの達成度!$N$95:$N$103,0),1)&gt;0,1,0))*E49</f>
        <v>0</v>
      </c>
      <c r="S49" s="67">
        <f>IF($P49="",0,IF(INDEX(目標ごとの達成度!$O$95:$O$103,MATCH($P49,目標ごとの達成度!$N$95:$N$103,0),1)&gt;0,1,0))*F49</f>
        <v>0</v>
      </c>
      <c r="T49" s="67">
        <f>IF($P49="",0,INDEX(目標ごとの達成度!$O$95:$O$103,MATCH($P49,目標ごとの達成度!$N$95:$N$103,0),1))*(E49+F49)</f>
        <v>0</v>
      </c>
      <c r="U49" s="67">
        <f>IF(O49="",99,INDEX(目標ごとの達成度!$M$109:$M$119,MATCH(O49,目標ごとの達成度!$N$109:$N$119,0),1))</f>
        <v>99</v>
      </c>
      <c r="V49" s="9">
        <f t="shared" si="6"/>
        <v>0</v>
      </c>
      <c r="W49" s="9">
        <f t="shared" si="6"/>
        <v>0</v>
      </c>
      <c r="X49" s="9">
        <f t="shared" si="6"/>
        <v>0</v>
      </c>
      <c r="Y49" s="9">
        <f t="shared" si="6"/>
        <v>0</v>
      </c>
      <c r="Z49" s="9">
        <f t="shared" si="6"/>
        <v>0</v>
      </c>
      <c r="AA49" s="9">
        <f t="shared" si="6"/>
        <v>0</v>
      </c>
      <c r="AB49" s="9">
        <f t="shared" si="6"/>
        <v>0</v>
      </c>
      <c r="AC49" s="9">
        <f t="shared" si="6"/>
        <v>0</v>
      </c>
      <c r="AD49" s="9">
        <f t="shared" si="6"/>
        <v>0</v>
      </c>
      <c r="AE49" s="9">
        <f t="shared" si="6"/>
        <v>0</v>
      </c>
      <c r="AF49" s="9">
        <f t="shared" si="6"/>
        <v>0</v>
      </c>
      <c r="AG49" s="9">
        <f t="shared" si="7"/>
        <v>0</v>
      </c>
      <c r="AH49" s="9">
        <f t="shared" si="7"/>
        <v>0</v>
      </c>
      <c r="AI49" s="9">
        <f t="shared" si="7"/>
        <v>0</v>
      </c>
      <c r="AJ49" s="9">
        <f t="shared" si="7"/>
        <v>0</v>
      </c>
      <c r="AK49" s="9">
        <f t="shared" si="7"/>
        <v>0</v>
      </c>
      <c r="AL49" s="9">
        <f t="shared" si="7"/>
        <v>0</v>
      </c>
      <c r="AM49" s="9">
        <f t="shared" si="7"/>
        <v>0</v>
      </c>
      <c r="AN49" s="9">
        <f t="shared" si="7"/>
        <v>0</v>
      </c>
      <c r="AO49" s="9">
        <f t="shared" si="7"/>
        <v>0</v>
      </c>
      <c r="AP49" s="9">
        <f t="shared" si="7"/>
        <v>0</v>
      </c>
      <c r="AQ49" s="9">
        <f t="shared" si="7"/>
        <v>0</v>
      </c>
    </row>
    <row r="50" spans="2:43" ht="18" customHeight="1" x14ac:dyDescent="0.15">
      <c r="B50" s="124"/>
      <c r="C50" s="63"/>
      <c r="D50" s="88" t="s">
        <v>191</v>
      </c>
      <c r="E50" s="83">
        <v>8</v>
      </c>
      <c r="F50" s="83"/>
      <c r="G50" s="84"/>
      <c r="H50" s="83"/>
      <c r="I50" s="83"/>
      <c r="J50" s="83"/>
      <c r="K50" s="83"/>
      <c r="L50" s="83"/>
      <c r="M50" s="83">
        <v>20</v>
      </c>
      <c r="N50" s="83">
        <v>20</v>
      </c>
      <c r="O50" s="95"/>
      <c r="P50" s="93"/>
      <c r="R50" s="67">
        <f>IF($P50="",0,IF(INDEX(目標ごとの達成度!$O$95:$O$103,MATCH($P50,目標ごとの達成度!$N$95:$N$103,0),1)&gt;0,1,0))*E50</f>
        <v>0</v>
      </c>
      <c r="S50" s="67">
        <f>IF($P50="",0,IF(INDEX(目標ごとの達成度!$O$95:$O$103,MATCH($P50,目標ごとの達成度!$N$95:$N$103,0),1)&gt;0,1,0))*F50</f>
        <v>0</v>
      </c>
      <c r="T50" s="67">
        <f>IF($P50="",0,INDEX(目標ごとの達成度!$O$95:$O$103,MATCH($P50,目標ごとの達成度!$N$95:$N$103,0),1))*(E50+F50)</f>
        <v>0</v>
      </c>
      <c r="U50" s="67">
        <f>IF(O50="",99,INDEX(目標ごとの達成度!$M$109:$M$119,MATCH(O50,目標ごとの達成度!$N$109:$N$119,0),1))</f>
        <v>99</v>
      </c>
      <c r="V50" s="9">
        <f t="shared" si="6"/>
        <v>0</v>
      </c>
      <c r="W50" s="9">
        <f t="shared" si="6"/>
        <v>0</v>
      </c>
      <c r="X50" s="9">
        <f t="shared" si="6"/>
        <v>0</v>
      </c>
      <c r="Y50" s="9">
        <f t="shared" si="6"/>
        <v>0</v>
      </c>
      <c r="Z50" s="9">
        <f t="shared" si="6"/>
        <v>0</v>
      </c>
      <c r="AA50" s="9">
        <f t="shared" si="6"/>
        <v>0</v>
      </c>
      <c r="AB50" s="9">
        <f t="shared" si="6"/>
        <v>0</v>
      </c>
      <c r="AC50" s="9">
        <f t="shared" si="6"/>
        <v>0</v>
      </c>
      <c r="AD50" s="9">
        <f t="shared" si="6"/>
        <v>0</v>
      </c>
      <c r="AE50" s="9">
        <f t="shared" si="6"/>
        <v>0</v>
      </c>
      <c r="AF50" s="9">
        <f t="shared" si="6"/>
        <v>0</v>
      </c>
      <c r="AG50" s="9">
        <f t="shared" si="7"/>
        <v>0</v>
      </c>
      <c r="AH50" s="9">
        <f t="shared" si="7"/>
        <v>0</v>
      </c>
      <c r="AI50" s="9">
        <f t="shared" si="7"/>
        <v>0</v>
      </c>
      <c r="AJ50" s="9">
        <f t="shared" si="7"/>
        <v>0</v>
      </c>
      <c r="AK50" s="9">
        <f t="shared" si="7"/>
        <v>0</v>
      </c>
      <c r="AL50" s="9">
        <f t="shared" si="7"/>
        <v>0</v>
      </c>
      <c r="AM50" s="9">
        <f t="shared" si="7"/>
        <v>0</v>
      </c>
      <c r="AN50" s="9">
        <f t="shared" si="7"/>
        <v>0</v>
      </c>
      <c r="AO50" s="9">
        <f t="shared" si="7"/>
        <v>0</v>
      </c>
      <c r="AP50" s="9">
        <f t="shared" si="7"/>
        <v>0</v>
      </c>
      <c r="AQ50" s="9">
        <f t="shared" si="7"/>
        <v>0</v>
      </c>
    </row>
    <row r="51" spans="2:43" x14ac:dyDescent="0.15">
      <c r="R51" s="67">
        <f>SUM(R6:R50)</f>
        <v>0</v>
      </c>
      <c r="S51" s="67">
        <f t="shared" ref="S51" si="8">SUM(S6:S50)</f>
        <v>0</v>
      </c>
      <c r="T51" s="67">
        <f>SUM(T6:T50)</f>
        <v>0</v>
      </c>
      <c r="U51" s="67"/>
      <c r="V51" s="73">
        <f>SUM($V6:V50)</f>
        <v>0</v>
      </c>
      <c r="W51" s="73">
        <f>SUM($V6:W50)</f>
        <v>0</v>
      </c>
      <c r="X51" s="73">
        <f>SUM($V6:X50)</f>
        <v>0</v>
      </c>
      <c r="Y51" s="73">
        <f>SUM($V6:Y50)</f>
        <v>0</v>
      </c>
      <c r="Z51" s="73">
        <f>SUM($V6:Z50)</f>
        <v>0</v>
      </c>
      <c r="AA51" s="73">
        <f>SUM($V6:AA50)</f>
        <v>0</v>
      </c>
      <c r="AB51" s="73">
        <f>SUM($V6:AB50)</f>
        <v>0</v>
      </c>
      <c r="AC51" s="73">
        <f>SUM($V6:AC50)</f>
        <v>0</v>
      </c>
      <c r="AD51" s="73">
        <f>SUM($V6:AD50)</f>
        <v>0</v>
      </c>
      <c r="AE51" s="73">
        <f>SUM($V6:AE50)</f>
        <v>0</v>
      </c>
      <c r="AF51" s="73">
        <f>SUM($V6:AF50)</f>
        <v>0</v>
      </c>
      <c r="AG51" s="73">
        <f>SUM($AG6:AG50)</f>
        <v>0</v>
      </c>
      <c r="AH51" s="73">
        <f>SUM($AG6:AH50)</f>
        <v>0</v>
      </c>
      <c r="AI51" s="73">
        <f>SUM($AG6:AI50)</f>
        <v>0</v>
      </c>
      <c r="AJ51" s="73">
        <f>SUM($AG6:AJ50)</f>
        <v>0</v>
      </c>
      <c r="AK51" s="73">
        <f>SUM($AG6:AK50)</f>
        <v>0</v>
      </c>
      <c r="AL51" s="73">
        <f>SUM($AG6:AL50)</f>
        <v>0</v>
      </c>
      <c r="AM51" s="73">
        <f>SUM($AG6:AM50)</f>
        <v>0</v>
      </c>
      <c r="AN51" s="73">
        <f>SUM($AG6:AN50)</f>
        <v>0</v>
      </c>
      <c r="AO51" s="73">
        <f>SUM($AG6:AO50)</f>
        <v>0</v>
      </c>
      <c r="AP51" s="73">
        <f>SUM($AG6:AP50)</f>
        <v>0</v>
      </c>
      <c r="AQ51" s="73">
        <f>SUM($AG6:AQ50)</f>
        <v>0</v>
      </c>
    </row>
  </sheetData>
  <sheetProtection sheet="1" objects="1" scenarios="1"/>
  <protectedRanges>
    <protectedRange sqref="O6:P50" name="範囲1"/>
  </protectedRanges>
  <mergeCells count="17">
    <mergeCell ref="O3:O5"/>
    <mergeCell ref="D1:P1"/>
    <mergeCell ref="D2:P2"/>
    <mergeCell ref="K4:L4"/>
    <mergeCell ref="C25:C36"/>
    <mergeCell ref="P3:P5"/>
    <mergeCell ref="C6:C10"/>
    <mergeCell ref="M4:N4"/>
    <mergeCell ref="C37:C48"/>
    <mergeCell ref="B6:B50"/>
    <mergeCell ref="C11:C24"/>
    <mergeCell ref="G3:N3"/>
    <mergeCell ref="B3:C5"/>
    <mergeCell ref="D3:D5"/>
    <mergeCell ref="E3:F4"/>
    <mergeCell ref="G4:H4"/>
    <mergeCell ref="I4:J4"/>
  </mergeCells>
  <phoneticPr fontId="4"/>
  <printOptions horizontalCentered="1" verticalCentered="1"/>
  <pageMargins left="0.39370078740157483" right="0.39370078740157483" top="0.39370078740157483" bottom="0.39370078740157483" header="0.35433070866141736" footer="0.51181102362204722"/>
  <pageSetup paperSize="9" scale="7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目標ごとの達成度!$N$109:$N$120</xm:f>
          </x14:formula1>
          <xm:sqref>O6:O50</xm:sqref>
        </x14:dataValidation>
        <x14:dataValidation type="list" allowBlank="1" showInputMessage="1" showErrorMessage="1">
          <x14:formula1>
            <xm:f>目標ごとの達成度!$N$102:$N$104</xm:f>
          </x14:formula1>
          <xm:sqref>P50</xm:sqref>
        </x14:dataValidation>
        <x14:dataValidation type="list" allowBlank="1" showInputMessage="1" showErrorMessage="1">
          <x14:formula1>
            <xm:f>目標ごとの達成度!$N$95:$N$101</xm:f>
          </x14:formula1>
          <xm:sqref>P6:P49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19"/>
  <sheetViews>
    <sheetView zoomScale="85" zoomScaleNormal="85" workbookViewId="0">
      <pane xSplit="2" ySplit="2" topLeftCell="C39" activePane="bottomRight" state="frozen"/>
      <selection pane="topRight" activeCell="C1" sqref="C1"/>
      <selection pane="bottomLeft" activeCell="A4" sqref="A4"/>
      <selection pane="bottomRight" activeCell="O106" sqref="O106"/>
    </sheetView>
  </sheetViews>
  <sheetFormatPr defaultColWidth="9" defaultRowHeight="14.25" x14ac:dyDescent="0.15"/>
  <cols>
    <col min="1" max="1" width="6.625" style="3" customWidth="1"/>
    <col min="2" max="2" width="27.25" style="3" customWidth="1"/>
    <col min="3" max="3" width="5.75" style="3" customWidth="1"/>
    <col min="4" max="4" width="25.75" style="3" customWidth="1"/>
    <col min="5" max="5" width="10.75" style="3" customWidth="1"/>
    <col min="6" max="6" width="8.625" style="3" customWidth="1"/>
    <col min="7" max="7" width="13.625" style="3" customWidth="1"/>
    <col min="8" max="8" width="9.5" style="3" customWidth="1"/>
    <col min="9" max="10" width="8.625" style="3" customWidth="1"/>
    <col min="11" max="11" width="8.625" style="4" customWidth="1"/>
    <col min="12" max="12" width="5.625" style="4" customWidth="1"/>
    <col min="13" max="13" width="3.75" style="4" customWidth="1"/>
    <col min="14" max="14" width="13.875" style="4" customWidth="1"/>
    <col min="15" max="15" width="7.875" style="4" customWidth="1"/>
    <col min="16" max="28" width="3.625" style="4" customWidth="1"/>
    <col min="29" max="37" width="3.625" style="3" customWidth="1"/>
    <col min="38" max="16384" width="9" style="3"/>
  </cols>
  <sheetData>
    <row r="1" spans="1:37" ht="33" customHeight="1" x14ac:dyDescent="0.15">
      <c r="A1" s="187" t="s">
        <v>256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8"/>
    </row>
    <row r="2" spans="1:37" ht="30" customHeight="1" x14ac:dyDescent="0.15">
      <c r="A2" s="178" t="s">
        <v>64</v>
      </c>
      <c r="B2" s="178"/>
      <c r="C2" s="178" t="s">
        <v>0</v>
      </c>
      <c r="D2" s="178"/>
      <c r="E2" s="15" t="s">
        <v>9</v>
      </c>
      <c r="F2" s="15" t="s">
        <v>10</v>
      </c>
      <c r="G2" s="15" t="s">
        <v>48</v>
      </c>
      <c r="H2" s="15" t="s">
        <v>8</v>
      </c>
      <c r="I2" s="15" t="s">
        <v>20</v>
      </c>
      <c r="J2" s="16" t="s">
        <v>22</v>
      </c>
      <c r="K2" s="16" t="s">
        <v>43</v>
      </c>
      <c r="L2" s="10"/>
      <c r="M2" s="2" t="s">
        <v>11</v>
      </c>
      <c r="N2" s="2" t="s">
        <v>17</v>
      </c>
      <c r="O2" s="2" t="s">
        <v>242</v>
      </c>
      <c r="P2" s="14">
        <v>1</v>
      </c>
      <c r="Q2" s="14">
        <v>2</v>
      </c>
      <c r="R2" s="14">
        <v>3</v>
      </c>
      <c r="S2" s="14">
        <v>4</v>
      </c>
      <c r="T2" s="14">
        <v>5</v>
      </c>
      <c r="U2" s="14">
        <v>6</v>
      </c>
      <c r="V2" s="14">
        <v>7</v>
      </c>
      <c r="W2" s="14">
        <v>8</v>
      </c>
      <c r="X2" s="14">
        <v>9</v>
      </c>
      <c r="Y2" s="14">
        <v>10</v>
      </c>
      <c r="Z2" s="14">
        <v>11</v>
      </c>
      <c r="AA2" s="14">
        <v>1</v>
      </c>
      <c r="AB2" s="14">
        <v>2</v>
      </c>
      <c r="AC2" s="14">
        <v>3</v>
      </c>
      <c r="AD2" s="14">
        <v>4</v>
      </c>
      <c r="AE2" s="14">
        <v>5</v>
      </c>
      <c r="AF2" s="14">
        <v>6</v>
      </c>
      <c r="AG2" s="14">
        <v>7</v>
      </c>
      <c r="AH2" s="14">
        <v>8</v>
      </c>
      <c r="AI2" s="14">
        <v>9</v>
      </c>
      <c r="AJ2" s="14">
        <v>10</v>
      </c>
      <c r="AK2" s="14">
        <v>11</v>
      </c>
    </row>
    <row r="3" spans="1:37" ht="24" customHeight="1" x14ac:dyDescent="0.15">
      <c r="A3" s="189" t="s">
        <v>23</v>
      </c>
      <c r="B3" s="180" t="s">
        <v>30</v>
      </c>
      <c r="C3" s="180" t="s">
        <v>79</v>
      </c>
      <c r="D3" s="180"/>
      <c r="E3" s="1" t="s">
        <v>1</v>
      </c>
      <c r="F3" s="5">
        <v>2</v>
      </c>
      <c r="G3" s="71" t="str">
        <f>VLOOKUP(RIGHT(C3,LEN(C3)-1),共通科目!E$6:Q$79,12,FALSE)&amp;""</f>
        <v/>
      </c>
      <c r="H3" s="71" t="str">
        <f>VLOOKUP(RIGHT(C3,LEN(C3)-1),共通科目!E$6:Q$79,13,FALSE)&amp;""</f>
        <v/>
      </c>
      <c r="I3" s="184">
        <f>SUM(N3:N12)</f>
        <v>0</v>
      </c>
      <c r="J3" s="183" t="str">
        <f>IF(SUM(N3:N12)=0,"0",SUM(M3:M12))</f>
        <v>0</v>
      </c>
      <c r="K3" s="188" t="str">
        <f>IF(SUM(N3:N12)=0,"0",SUM(M3:M12)/SUM(N3:N12))</f>
        <v>0</v>
      </c>
      <c r="L3" s="11"/>
      <c r="M3" s="4">
        <f t="shared" ref="M3:M34" si="0">IF(OR(F3="",H3=""),0,F3*INDEX($O$95:$O$104,MATCH(H3,$N$95:$N$104,0),1))</f>
        <v>0</v>
      </c>
      <c r="N3" s="4">
        <f t="shared" ref="N3:N34" si="1">IF(OR(F3="",H3=""),0,F3*IF(INDEX($O$95:$O$104,MATCH(H3,$N$95:$N$104,0),1)&gt;0,1,0))</f>
        <v>0</v>
      </c>
      <c r="O3" s="9">
        <f t="shared" ref="O3:O31" si="2">IF(G3="",99,INDEX($M$109:$M$119,MATCH(G3,$N$109:$N$119,0),1))</f>
        <v>99</v>
      </c>
      <c r="P3" s="9">
        <f>IF($O3=AA$2,$N3,0)</f>
        <v>0</v>
      </c>
      <c r="Q3" s="9">
        <f t="shared" ref="Q3:Q62" si="3">IF($O3=AB$2,$N3,0)</f>
        <v>0</v>
      </c>
      <c r="R3" s="9">
        <f t="shared" ref="R3:R62" si="4">IF($O3=AC$2,$N3,0)</f>
        <v>0</v>
      </c>
      <c r="S3" s="9">
        <f t="shared" ref="S3:S62" si="5">IF($O3=AD$2,$N3,0)</f>
        <v>0</v>
      </c>
      <c r="T3" s="9">
        <f t="shared" ref="T3:T62" si="6">IF($O3=AE$2,$N3,0)</f>
        <v>0</v>
      </c>
      <c r="U3" s="9">
        <f t="shared" ref="U3:U62" si="7">IF($O3=AF$2,$N3,0)</f>
        <v>0</v>
      </c>
      <c r="V3" s="9">
        <f t="shared" ref="V3:V62" si="8">IF($O3=AG$2,$N3,0)</f>
        <v>0</v>
      </c>
      <c r="W3" s="9">
        <f t="shared" ref="W3:W62" si="9">IF($O3=AH$2,$N3,0)</f>
        <v>0</v>
      </c>
      <c r="X3" s="9">
        <f t="shared" ref="X3:X62" si="10">IF($O3=AI$2,$N3,0)</f>
        <v>0</v>
      </c>
      <c r="Y3" s="9">
        <f t="shared" ref="Y3:Y62" si="11">IF($O3=AJ$2,$N3,0)</f>
        <v>0</v>
      </c>
      <c r="Z3" s="9">
        <f t="shared" ref="Z3:Z62" si="12">IF($O3=AK$2,$N3,0)</f>
        <v>0</v>
      </c>
      <c r="AA3" s="4">
        <f>IF($O3=AA$2,$M3,0)</f>
        <v>0</v>
      </c>
      <c r="AB3" s="4">
        <f>IF($O3=AB$2,$M3,0)</f>
        <v>0</v>
      </c>
      <c r="AC3" s="4">
        <f t="shared" ref="AB3:AK18" si="13">IF($O3=AC$2,$M3,0)</f>
        <v>0</v>
      </c>
      <c r="AD3" s="4">
        <f t="shared" si="13"/>
        <v>0</v>
      </c>
      <c r="AE3" s="4">
        <f t="shared" si="13"/>
        <v>0</v>
      </c>
      <c r="AF3" s="4">
        <f t="shared" si="13"/>
        <v>0</v>
      </c>
      <c r="AG3" s="4">
        <f t="shared" si="13"/>
        <v>0</v>
      </c>
      <c r="AH3" s="4">
        <f t="shared" si="13"/>
        <v>0</v>
      </c>
      <c r="AI3" s="4">
        <f t="shared" si="13"/>
        <v>0</v>
      </c>
      <c r="AJ3" s="4">
        <f t="shared" si="13"/>
        <v>0</v>
      </c>
      <c r="AK3" s="4">
        <f t="shared" si="13"/>
        <v>0</v>
      </c>
    </row>
    <row r="4" spans="1:37" ht="24" customHeight="1" x14ac:dyDescent="0.15">
      <c r="A4" s="190"/>
      <c r="B4" s="191"/>
      <c r="C4" s="180" t="s">
        <v>80</v>
      </c>
      <c r="D4" s="180"/>
      <c r="E4" s="1" t="s">
        <v>2</v>
      </c>
      <c r="F4" s="5">
        <v>2</v>
      </c>
      <c r="G4" s="71" t="str">
        <f>VLOOKUP(RIGHT(C4,LEN(C4)-1),共通科目!E$6:Q$79,12,FALSE)&amp;""</f>
        <v/>
      </c>
      <c r="H4" s="71" t="str">
        <f>VLOOKUP(RIGHT(C4,LEN(C4)-1),共通科目!E$6:Q$79,13,FALSE)&amp;""</f>
        <v/>
      </c>
      <c r="I4" s="184"/>
      <c r="J4" s="183"/>
      <c r="K4" s="188"/>
      <c r="L4" s="12"/>
      <c r="M4" s="4">
        <f t="shared" si="0"/>
        <v>0</v>
      </c>
      <c r="N4" s="4">
        <f t="shared" si="1"/>
        <v>0</v>
      </c>
      <c r="O4" s="9">
        <f t="shared" si="2"/>
        <v>99</v>
      </c>
      <c r="P4" s="9">
        <f t="shared" ref="P4:P63" si="14">IF($O4=AA$2,$N4,0)</f>
        <v>0</v>
      </c>
      <c r="Q4" s="9">
        <f t="shared" si="3"/>
        <v>0</v>
      </c>
      <c r="R4" s="9">
        <f t="shared" si="4"/>
        <v>0</v>
      </c>
      <c r="S4" s="9">
        <f t="shared" si="5"/>
        <v>0</v>
      </c>
      <c r="T4" s="9">
        <f t="shared" si="6"/>
        <v>0</v>
      </c>
      <c r="U4" s="9">
        <f t="shared" si="7"/>
        <v>0</v>
      </c>
      <c r="V4" s="9">
        <f t="shared" si="8"/>
        <v>0</v>
      </c>
      <c r="W4" s="9">
        <f t="shared" si="9"/>
        <v>0</v>
      </c>
      <c r="X4" s="9">
        <f t="shared" si="10"/>
        <v>0</v>
      </c>
      <c r="Y4" s="9">
        <f t="shared" si="11"/>
        <v>0</v>
      </c>
      <c r="Z4" s="9">
        <f t="shared" si="12"/>
        <v>0</v>
      </c>
      <c r="AA4" s="4">
        <f t="shared" ref="AA4:AA19" si="15">IF($O4=AA$2,$M4,0)</f>
        <v>0</v>
      </c>
      <c r="AB4" s="4">
        <f t="shared" si="13"/>
        <v>0</v>
      </c>
      <c r="AC4" s="4">
        <f t="shared" si="13"/>
        <v>0</v>
      </c>
      <c r="AD4" s="4">
        <f t="shared" si="13"/>
        <v>0</v>
      </c>
      <c r="AE4" s="4">
        <f t="shared" si="13"/>
        <v>0</v>
      </c>
      <c r="AF4" s="4">
        <f t="shared" si="13"/>
        <v>0</v>
      </c>
      <c r="AG4" s="4">
        <f t="shared" si="13"/>
        <v>0</v>
      </c>
      <c r="AH4" s="4">
        <f t="shared" si="13"/>
        <v>0</v>
      </c>
      <c r="AI4" s="4">
        <f t="shared" si="13"/>
        <v>0</v>
      </c>
      <c r="AJ4" s="4">
        <f t="shared" si="13"/>
        <v>0</v>
      </c>
      <c r="AK4" s="4">
        <f t="shared" si="13"/>
        <v>0</v>
      </c>
    </row>
    <row r="5" spans="1:37" ht="24" customHeight="1" x14ac:dyDescent="0.15">
      <c r="A5" s="190"/>
      <c r="B5" s="191"/>
      <c r="C5" s="180" t="s">
        <v>81</v>
      </c>
      <c r="D5" s="180"/>
      <c r="E5" s="1" t="s">
        <v>1</v>
      </c>
      <c r="F5" s="5">
        <v>3</v>
      </c>
      <c r="G5" s="71" t="str">
        <f>VLOOKUP(RIGHT(C5,LEN(C5)-1),共通科目!E$6:Q$79,12,FALSE)&amp;""</f>
        <v/>
      </c>
      <c r="H5" s="71" t="str">
        <f>VLOOKUP(RIGHT(C5,LEN(C5)-1),共通科目!E$6:Q$79,13,FALSE)&amp;""</f>
        <v/>
      </c>
      <c r="I5" s="184"/>
      <c r="J5" s="183"/>
      <c r="K5" s="188"/>
      <c r="L5" s="12"/>
      <c r="M5" s="4">
        <f t="shared" si="0"/>
        <v>0</v>
      </c>
      <c r="N5" s="4">
        <f t="shared" si="1"/>
        <v>0</v>
      </c>
      <c r="O5" s="9">
        <f t="shared" si="2"/>
        <v>99</v>
      </c>
      <c r="P5" s="9">
        <f t="shared" si="14"/>
        <v>0</v>
      </c>
      <c r="Q5" s="9">
        <f t="shared" si="3"/>
        <v>0</v>
      </c>
      <c r="R5" s="9">
        <f t="shared" si="4"/>
        <v>0</v>
      </c>
      <c r="S5" s="9">
        <f t="shared" si="5"/>
        <v>0</v>
      </c>
      <c r="T5" s="9">
        <f t="shared" si="6"/>
        <v>0</v>
      </c>
      <c r="U5" s="9">
        <f t="shared" si="7"/>
        <v>0</v>
      </c>
      <c r="V5" s="9">
        <f t="shared" si="8"/>
        <v>0</v>
      </c>
      <c r="W5" s="9">
        <f t="shared" si="9"/>
        <v>0</v>
      </c>
      <c r="X5" s="9">
        <f t="shared" si="10"/>
        <v>0</v>
      </c>
      <c r="Y5" s="9">
        <f t="shared" si="11"/>
        <v>0</v>
      </c>
      <c r="Z5" s="9">
        <f t="shared" si="12"/>
        <v>0</v>
      </c>
      <c r="AA5" s="4">
        <f t="shared" si="15"/>
        <v>0</v>
      </c>
      <c r="AB5" s="4">
        <f t="shared" si="13"/>
        <v>0</v>
      </c>
      <c r="AC5" s="4">
        <f t="shared" si="13"/>
        <v>0</v>
      </c>
      <c r="AD5" s="4">
        <f t="shared" si="13"/>
        <v>0</v>
      </c>
      <c r="AE5" s="4">
        <f t="shared" si="13"/>
        <v>0</v>
      </c>
      <c r="AF5" s="4">
        <f t="shared" si="13"/>
        <v>0</v>
      </c>
      <c r="AG5" s="4">
        <f t="shared" si="13"/>
        <v>0</v>
      </c>
      <c r="AH5" s="4">
        <f t="shared" si="13"/>
        <v>0</v>
      </c>
      <c r="AI5" s="4">
        <f t="shared" si="13"/>
        <v>0</v>
      </c>
      <c r="AJ5" s="4">
        <f t="shared" si="13"/>
        <v>0</v>
      </c>
      <c r="AK5" s="4">
        <f t="shared" si="13"/>
        <v>0</v>
      </c>
    </row>
    <row r="6" spans="1:37" ht="24" customHeight="1" x14ac:dyDescent="0.15">
      <c r="A6" s="190"/>
      <c r="B6" s="191"/>
      <c r="C6" s="180" t="s">
        <v>82</v>
      </c>
      <c r="D6" s="180"/>
      <c r="E6" s="1" t="s">
        <v>2</v>
      </c>
      <c r="F6" s="5">
        <v>3</v>
      </c>
      <c r="G6" s="71" t="str">
        <f>VLOOKUP(RIGHT(C6,LEN(C6)-1),共通科目!E$6:Q$79,12,FALSE)&amp;""</f>
        <v/>
      </c>
      <c r="H6" s="71" t="str">
        <f>VLOOKUP(RIGHT(C6,LEN(C6)-1),共通科目!E$6:Q$79,13,FALSE)&amp;""</f>
        <v/>
      </c>
      <c r="I6" s="184"/>
      <c r="J6" s="183"/>
      <c r="K6" s="188"/>
      <c r="L6" s="12"/>
      <c r="M6" s="4">
        <f t="shared" si="0"/>
        <v>0</v>
      </c>
      <c r="N6" s="4">
        <f t="shared" si="1"/>
        <v>0</v>
      </c>
      <c r="O6" s="9">
        <f t="shared" si="2"/>
        <v>99</v>
      </c>
      <c r="P6" s="9">
        <f t="shared" si="14"/>
        <v>0</v>
      </c>
      <c r="Q6" s="9">
        <f t="shared" si="3"/>
        <v>0</v>
      </c>
      <c r="R6" s="9">
        <f t="shared" si="4"/>
        <v>0</v>
      </c>
      <c r="S6" s="9">
        <f t="shared" si="5"/>
        <v>0</v>
      </c>
      <c r="T6" s="9">
        <f t="shared" si="6"/>
        <v>0</v>
      </c>
      <c r="U6" s="9">
        <f t="shared" si="7"/>
        <v>0</v>
      </c>
      <c r="V6" s="9">
        <f t="shared" si="8"/>
        <v>0</v>
      </c>
      <c r="W6" s="9">
        <f t="shared" si="9"/>
        <v>0</v>
      </c>
      <c r="X6" s="9">
        <f t="shared" si="10"/>
        <v>0</v>
      </c>
      <c r="Y6" s="9">
        <f t="shared" si="11"/>
        <v>0</v>
      </c>
      <c r="Z6" s="9">
        <f t="shared" si="12"/>
        <v>0</v>
      </c>
      <c r="AA6" s="4">
        <f t="shared" si="15"/>
        <v>0</v>
      </c>
      <c r="AB6" s="4">
        <f t="shared" si="13"/>
        <v>0</v>
      </c>
      <c r="AC6" s="4">
        <f t="shared" si="13"/>
        <v>0</v>
      </c>
      <c r="AD6" s="4">
        <f t="shared" si="13"/>
        <v>0</v>
      </c>
      <c r="AE6" s="4">
        <f t="shared" si="13"/>
        <v>0</v>
      </c>
      <c r="AF6" s="4">
        <f t="shared" si="13"/>
        <v>0</v>
      </c>
      <c r="AG6" s="4">
        <f t="shared" si="13"/>
        <v>0</v>
      </c>
      <c r="AH6" s="4">
        <f t="shared" si="13"/>
        <v>0</v>
      </c>
      <c r="AI6" s="4">
        <f t="shared" si="13"/>
        <v>0</v>
      </c>
      <c r="AJ6" s="4">
        <f t="shared" si="13"/>
        <v>0</v>
      </c>
      <c r="AK6" s="4">
        <f t="shared" si="13"/>
        <v>0</v>
      </c>
    </row>
    <row r="7" spans="1:37" ht="24" customHeight="1" x14ac:dyDescent="0.15">
      <c r="A7" s="190"/>
      <c r="B7" s="191"/>
      <c r="C7" s="180" t="s">
        <v>83</v>
      </c>
      <c r="D7" s="180"/>
      <c r="E7" s="1" t="s">
        <v>1</v>
      </c>
      <c r="F7" s="5">
        <v>2</v>
      </c>
      <c r="G7" s="71" t="str">
        <f>VLOOKUP(RIGHT(C7,LEN(C7)-1),専門科目!D$6:P$50,12,FALSE)&amp;""</f>
        <v/>
      </c>
      <c r="H7" s="71" t="str">
        <f>VLOOKUP(RIGHT(C7,LEN(C7)-1),専門科目!D$6:P$50,13,FALSE)&amp;""</f>
        <v/>
      </c>
      <c r="I7" s="184"/>
      <c r="J7" s="183"/>
      <c r="K7" s="188"/>
      <c r="L7" s="12"/>
      <c r="M7" s="4">
        <f t="shared" si="0"/>
        <v>0</v>
      </c>
      <c r="N7" s="4">
        <f t="shared" si="1"/>
        <v>0</v>
      </c>
      <c r="O7" s="9">
        <f t="shared" si="2"/>
        <v>99</v>
      </c>
      <c r="P7" s="9">
        <f t="shared" ref="P7:Z11" si="16">IF($O7=AA$2,$N7,0)</f>
        <v>0</v>
      </c>
      <c r="Q7" s="9">
        <f t="shared" si="16"/>
        <v>0</v>
      </c>
      <c r="R7" s="9">
        <f t="shared" si="16"/>
        <v>0</v>
      </c>
      <c r="S7" s="9">
        <f t="shared" si="16"/>
        <v>0</v>
      </c>
      <c r="T7" s="9">
        <f t="shared" si="16"/>
        <v>0</v>
      </c>
      <c r="U7" s="9">
        <f t="shared" si="16"/>
        <v>0</v>
      </c>
      <c r="V7" s="9">
        <f t="shared" si="16"/>
        <v>0</v>
      </c>
      <c r="W7" s="9">
        <f t="shared" si="16"/>
        <v>0</v>
      </c>
      <c r="X7" s="9">
        <f t="shared" si="16"/>
        <v>0</v>
      </c>
      <c r="Y7" s="9">
        <f t="shared" si="16"/>
        <v>0</v>
      </c>
      <c r="Z7" s="9">
        <f t="shared" si="16"/>
        <v>0</v>
      </c>
      <c r="AA7" s="4">
        <f t="shared" si="15"/>
        <v>0</v>
      </c>
      <c r="AB7" s="4">
        <f t="shared" si="13"/>
        <v>0</v>
      </c>
      <c r="AC7" s="4">
        <f t="shared" si="13"/>
        <v>0</v>
      </c>
      <c r="AD7" s="4">
        <f t="shared" si="13"/>
        <v>0</v>
      </c>
      <c r="AE7" s="4">
        <f t="shared" si="13"/>
        <v>0</v>
      </c>
      <c r="AF7" s="4">
        <f t="shared" si="13"/>
        <v>0</v>
      </c>
      <c r="AG7" s="4">
        <f t="shared" si="13"/>
        <v>0</v>
      </c>
      <c r="AH7" s="4">
        <f t="shared" si="13"/>
        <v>0</v>
      </c>
      <c r="AI7" s="4">
        <f t="shared" si="13"/>
        <v>0</v>
      </c>
      <c r="AJ7" s="4">
        <f t="shared" si="13"/>
        <v>0</v>
      </c>
      <c r="AK7" s="4">
        <f t="shared" si="13"/>
        <v>0</v>
      </c>
    </row>
    <row r="8" spans="1:37" ht="24" customHeight="1" x14ac:dyDescent="0.15">
      <c r="A8" s="190"/>
      <c r="B8" s="191"/>
      <c r="C8" s="180" t="s">
        <v>84</v>
      </c>
      <c r="D8" s="180"/>
      <c r="E8" s="1" t="s">
        <v>2</v>
      </c>
      <c r="F8" s="5">
        <v>2</v>
      </c>
      <c r="G8" s="71" t="str">
        <f>VLOOKUP(RIGHT(C8,LEN(C8)-1),専門科目!D$6:P$50,12,FALSE)&amp;""</f>
        <v/>
      </c>
      <c r="H8" s="71" t="str">
        <f>VLOOKUP(RIGHT(C8,LEN(C8)-1),専門科目!D$6:P$50,13,FALSE)&amp;""</f>
        <v/>
      </c>
      <c r="I8" s="184"/>
      <c r="J8" s="183"/>
      <c r="K8" s="188"/>
      <c r="L8" s="12"/>
      <c r="M8" s="4">
        <f t="shared" si="0"/>
        <v>0</v>
      </c>
      <c r="N8" s="4">
        <f t="shared" si="1"/>
        <v>0</v>
      </c>
      <c r="O8" s="9">
        <f t="shared" si="2"/>
        <v>99</v>
      </c>
      <c r="P8" s="9">
        <f t="shared" si="16"/>
        <v>0</v>
      </c>
      <c r="Q8" s="9">
        <f t="shared" si="16"/>
        <v>0</v>
      </c>
      <c r="R8" s="9">
        <f t="shared" si="16"/>
        <v>0</v>
      </c>
      <c r="S8" s="9">
        <f t="shared" si="16"/>
        <v>0</v>
      </c>
      <c r="T8" s="9">
        <f t="shared" si="16"/>
        <v>0</v>
      </c>
      <c r="U8" s="9">
        <f t="shared" si="16"/>
        <v>0</v>
      </c>
      <c r="V8" s="9">
        <f t="shared" si="16"/>
        <v>0</v>
      </c>
      <c r="W8" s="9">
        <f t="shared" si="16"/>
        <v>0</v>
      </c>
      <c r="X8" s="9">
        <f t="shared" si="16"/>
        <v>0</v>
      </c>
      <c r="Y8" s="9">
        <f t="shared" si="16"/>
        <v>0</v>
      </c>
      <c r="Z8" s="9">
        <f t="shared" si="16"/>
        <v>0</v>
      </c>
      <c r="AA8" s="4">
        <f t="shared" si="15"/>
        <v>0</v>
      </c>
      <c r="AB8" s="4">
        <f t="shared" si="13"/>
        <v>0</v>
      </c>
      <c r="AC8" s="4">
        <f t="shared" si="13"/>
        <v>0</v>
      </c>
      <c r="AD8" s="4">
        <f t="shared" si="13"/>
        <v>0</v>
      </c>
      <c r="AE8" s="4">
        <f t="shared" si="13"/>
        <v>0</v>
      </c>
      <c r="AF8" s="4">
        <f t="shared" si="13"/>
        <v>0</v>
      </c>
      <c r="AG8" s="4">
        <f t="shared" si="13"/>
        <v>0</v>
      </c>
      <c r="AH8" s="4">
        <f t="shared" si="13"/>
        <v>0</v>
      </c>
      <c r="AI8" s="4">
        <f t="shared" si="13"/>
        <v>0</v>
      </c>
      <c r="AJ8" s="4">
        <f t="shared" si="13"/>
        <v>0</v>
      </c>
      <c r="AK8" s="4">
        <f t="shared" si="13"/>
        <v>0</v>
      </c>
    </row>
    <row r="9" spans="1:37" ht="24" customHeight="1" x14ac:dyDescent="0.15">
      <c r="A9" s="190"/>
      <c r="B9" s="191"/>
      <c r="C9" s="180" t="s">
        <v>85</v>
      </c>
      <c r="D9" s="180"/>
      <c r="E9" s="1" t="s">
        <v>3</v>
      </c>
      <c r="F9" s="5">
        <v>1</v>
      </c>
      <c r="G9" s="71" t="str">
        <f>VLOOKUP(RIGHT(C9,LEN(C9)-1),専門科目!D$6:P$50,12,FALSE)&amp;""</f>
        <v/>
      </c>
      <c r="H9" s="71" t="str">
        <f>VLOOKUP(RIGHT(C9,LEN(C9)-1),専門科目!D$6:P$50,13,FALSE)&amp;""</f>
        <v/>
      </c>
      <c r="I9" s="184"/>
      <c r="J9" s="183"/>
      <c r="K9" s="188"/>
      <c r="L9" s="12"/>
      <c r="M9" s="4">
        <f t="shared" si="0"/>
        <v>0</v>
      </c>
      <c r="N9" s="4">
        <f t="shared" si="1"/>
        <v>0</v>
      </c>
      <c r="O9" s="9">
        <f t="shared" si="2"/>
        <v>99</v>
      </c>
      <c r="P9" s="9">
        <f t="shared" si="16"/>
        <v>0</v>
      </c>
      <c r="Q9" s="9">
        <f t="shared" si="16"/>
        <v>0</v>
      </c>
      <c r="R9" s="9">
        <f t="shared" si="16"/>
        <v>0</v>
      </c>
      <c r="S9" s="9">
        <f t="shared" si="16"/>
        <v>0</v>
      </c>
      <c r="T9" s="9">
        <f t="shared" si="16"/>
        <v>0</v>
      </c>
      <c r="U9" s="9">
        <f t="shared" si="16"/>
        <v>0</v>
      </c>
      <c r="V9" s="9">
        <f t="shared" si="16"/>
        <v>0</v>
      </c>
      <c r="W9" s="9">
        <f t="shared" si="16"/>
        <v>0</v>
      </c>
      <c r="X9" s="9">
        <f t="shared" si="16"/>
        <v>0</v>
      </c>
      <c r="Y9" s="9">
        <f t="shared" si="16"/>
        <v>0</v>
      </c>
      <c r="Z9" s="9">
        <f t="shared" si="16"/>
        <v>0</v>
      </c>
      <c r="AA9" s="4">
        <f t="shared" si="15"/>
        <v>0</v>
      </c>
      <c r="AB9" s="4">
        <f t="shared" si="13"/>
        <v>0</v>
      </c>
      <c r="AC9" s="4">
        <f t="shared" si="13"/>
        <v>0</v>
      </c>
      <c r="AD9" s="4">
        <f t="shared" si="13"/>
        <v>0</v>
      </c>
      <c r="AE9" s="4">
        <f t="shared" si="13"/>
        <v>0</v>
      </c>
      <c r="AF9" s="4">
        <f t="shared" si="13"/>
        <v>0</v>
      </c>
      <c r="AG9" s="4">
        <f t="shared" si="13"/>
        <v>0</v>
      </c>
      <c r="AH9" s="4">
        <f t="shared" si="13"/>
        <v>0</v>
      </c>
      <c r="AI9" s="4">
        <f t="shared" si="13"/>
        <v>0</v>
      </c>
      <c r="AJ9" s="4">
        <f t="shared" si="13"/>
        <v>0</v>
      </c>
      <c r="AK9" s="4">
        <f t="shared" si="13"/>
        <v>0</v>
      </c>
    </row>
    <row r="10" spans="1:37" ht="24" customHeight="1" x14ac:dyDescent="0.15">
      <c r="A10" s="190"/>
      <c r="B10" s="191"/>
      <c r="C10" s="180" t="s">
        <v>123</v>
      </c>
      <c r="D10" s="180"/>
      <c r="E10" s="1" t="s">
        <v>1</v>
      </c>
      <c r="F10" s="5">
        <v>2</v>
      </c>
      <c r="G10" s="71" t="str">
        <f>VLOOKUP(RIGHT(C10,LEN(C10)-1),共通科目!E$6:Q$79,12,FALSE)&amp;""</f>
        <v/>
      </c>
      <c r="H10" s="71" t="str">
        <f>VLOOKUP(RIGHT(C10,LEN(C10)-1),共通科目!E$6:Q$79,13,FALSE)&amp;""</f>
        <v/>
      </c>
      <c r="I10" s="184"/>
      <c r="J10" s="183"/>
      <c r="K10" s="188"/>
      <c r="L10" s="12"/>
      <c r="M10" s="4">
        <f t="shared" si="0"/>
        <v>0</v>
      </c>
      <c r="N10" s="4">
        <f t="shared" si="1"/>
        <v>0</v>
      </c>
      <c r="O10" s="9">
        <f t="shared" si="2"/>
        <v>99</v>
      </c>
      <c r="P10" s="9">
        <f t="shared" ref="P10:Z10" si="17">IF($O10=AA$2,$N10,0)</f>
        <v>0</v>
      </c>
      <c r="Q10" s="9">
        <f t="shared" si="17"/>
        <v>0</v>
      </c>
      <c r="R10" s="9">
        <f t="shared" si="17"/>
        <v>0</v>
      </c>
      <c r="S10" s="9">
        <f t="shared" si="17"/>
        <v>0</v>
      </c>
      <c r="T10" s="9">
        <f t="shared" si="17"/>
        <v>0</v>
      </c>
      <c r="U10" s="9">
        <f t="shared" si="17"/>
        <v>0</v>
      </c>
      <c r="V10" s="9">
        <f t="shared" si="17"/>
        <v>0</v>
      </c>
      <c r="W10" s="9">
        <f t="shared" si="17"/>
        <v>0</v>
      </c>
      <c r="X10" s="9">
        <f t="shared" si="17"/>
        <v>0</v>
      </c>
      <c r="Y10" s="9">
        <f t="shared" si="17"/>
        <v>0</v>
      </c>
      <c r="Z10" s="9">
        <f t="shared" si="17"/>
        <v>0</v>
      </c>
      <c r="AA10" s="4">
        <f t="shared" si="15"/>
        <v>0</v>
      </c>
      <c r="AB10" s="4">
        <f t="shared" si="13"/>
        <v>0</v>
      </c>
      <c r="AC10" s="4">
        <f t="shared" si="13"/>
        <v>0</v>
      </c>
      <c r="AD10" s="4">
        <f t="shared" si="13"/>
        <v>0</v>
      </c>
      <c r="AE10" s="4">
        <f t="shared" si="13"/>
        <v>0</v>
      </c>
      <c r="AF10" s="4">
        <f t="shared" si="13"/>
        <v>0</v>
      </c>
      <c r="AG10" s="4">
        <f t="shared" si="13"/>
        <v>0</v>
      </c>
      <c r="AH10" s="4">
        <f t="shared" si="13"/>
        <v>0</v>
      </c>
      <c r="AI10" s="4">
        <f t="shared" si="13"/>
        <v>0</v>
      </c>
      <c r="AJ10" s="4">
        <f t="shared" si="13"/>
        <v>0</v>
      </c>
      <c r="AK10" s="4">
        <f t="shared" si="13"/>
        <v>0</v>
      </c>
    </row>
    <row r="11" spans="1:37" ht="24" customHeight="1" x14ac:dyDescent="0.15">
      <c r="A11" s="190"/>
      <c r="B11" s="191"/>
      <c r="C11" s="180" t="s">
        <v>124</v>
      </c>
      <c r="D11" s="180"/>
      <c r="E11" s="1" t="s">
        <v>2</v>
      </c>
      <c r="F11" s="5">
        <v>2</v>
      </c>
      <c r="G11" s="71" t="str">
        <f>VLOOKUP(RIGHT(C11,LEN(C11)-1),共通科目!E$6:Q$79,12,FALSE)&amp;""</f>
        <v/>
      </c>
      <c r="H11" s="71" t="str">
        <f>VLOOKUP(RIGHT(C11,LEN(C11)-1),共通科目!E$6:Q$79,13,FALSE)&amp;""</f>
        <v/>
      </c>
      <c r="I11" s="184"/>
      <c r="J11" s="183"/>
      <c r="K11" s="188"/>
      <c r="L11" s="12"/>
      <c r="M11" s="4">
        <f t="shared" si="0"/>
        <v>0</v>
      </c>
      <c r="N11" s="4">
        <f t="shared" si="1"/>
        <v>0</v>
      </c>
      <c r="O11" s="9">
        <f t="shared" si="2"/>
        <v>99</v>
      </c>
      <c r="P11" s="9">
        <f t="shared" si="16"/>
        <v>0</v>
      </c>
      <c r="Q11" s="9">
        <f t="shared" si="16"/>
        <v>0</v>
      </c>
      <c r="R11" s="9">
        <f t="shared" si="16"/>
        <v>0</v>
      </c>
      <c r="S11" s="9">
        <f t="shared" si="16"/>
        <v>0</v>
      </c>
      <c r="T11" s="9">
        <f t="shared" si="16"/>
        <v>0</v>
      </c>
      <c r="U11" s="9">
        <f t="shared" si="16"/>
        <v>0</v>
      </c>
      <c r="V11" s="9">
        <f t="shared" si="16"/>
        <v>0</v>
      </c>
      <c r="W11" s="9">
        <f t="shared" si="16"/>
        <v>0</v>
      </c>
      <c r="X11" s="9">
        <f t="shared" si="16"/>
        <v>0</v>
      </c>
      <c r="Y11" s="9">
        <f t="shared" si="16"/>
        <v>0</v>
      </c>
      <c r="Z11" s="9">
        <f t="shared" si="16"/>
        <v>0</v>
      </c>
      <c r="AA11" s="4">
        <f t="shared" si="15"/>
        <v>0</v>
      </c>
      <c r="AB11" s="4">
        <f t="shared" si="13"/>
        <v>0</v>
      </c>
      <c r="AC11" s="4">
        <f t="shared" si="13"/>
        <v>0</v>
      </c>
      <c r="AD11" s="4">
        <f t="shared" si="13"/>
        <v>0</v>
      </c>
      <c r="AE11" s="4">
        <f t="shared" si="13"/>
        <v>0</v>
      </c>
      <c r="AF11" s="4">
        <f t="shared" si="13"/>
        <v>0</v>
      </c>
      <c r="AG11" s="4">
        <f t="shared" si="13"/>
        <v>0</v>
      </c>
      <c r="AH11" s="4">
        <f t="shared" si="13"/>
        <v>0</v>
      </c>
      <c r="AI11" s="4">
        <f t="shared" si="13"/>
        <v>0</v>
      </c>
      <c r="AJ11" s="4">
        <f t="shared" si="13"/>
        <v>0</v>
      </c>
      <c r="AK11" s="4">
        <f t="shared" si="13"/>
        <v>0</v>
      </c>
    </row>
    <row r="12" spans="1:37" ht="24" customHeight="1" x14ac:dyDescent="0.15">
      <c r="A12" s="190"/>
      <c r="B12" s="191"/>
      <c r="C12" s="180" t="s">
        <v>141</v>
      </c>
      <c r="D12" s="180"/>
      <c r="E12" s="1" t="s">
        <v>3</v>
      </c>
      <c r="F12" s="5">
        <v>2</v>
      </c>
      <c r="G12" s="71" t="str">
        <f>VLOOKUP(RIGHT(C12,LEN(C12)-1),共通科目!E$6:Q$79,12,FALSE)&amp;""</f>
        <v/>
      </c>
      <c r="H12" s="71" t="str">
        <f>VLOOKUP(RIGHT(C12,LEN(C12)-1),共通科目!E$6:Q$79,13,FALSE)&amp;""</f>
        <v/>
      </c>
      <c r="I12" s="184"/>
      <c r="J12" s="183"/>
      <c r="K12" s="188"/>
      <c r="L12" s="12"/>
      <c r="M12" s="4">
        <f t="shared" si="0"/>
        <v>0</v>
      </c>
      <c r="N12" s="4">
        <f t="shared" si="1"/>
        <v>0</v>
      </c>
      <c r="O12" s="9">
        <f t="shared" si="2"/>
        <v>99</v>
      </c>
      <c r="P12" s="9">
        <f t="shared" si="14"/>
        <v>0</v>
      </c>
      <c r="Q12" s="9">
        <f t="shared" si="3"/>
        <v>0</v>
      </c>
      <c r="R12" s="9">
        <f t="shared" si="4"/>
        <v>0</v>
      </c>
      <c r="S12" s="9">
        <f t="shared" si="5"/>
        <v>0</v>
      </c>
      <c r="T12" s="9">
        <f t="shared" si="6"/>
        <v>0</v>
      </c>
      <c r="U12" s="9">
        <f t="shared" si="7"/>
        <v>0</v>
      </c>
      <c r="V12" s="9">
        <f t="shared" si="8"/>
        <v>0</v>
      </c>
      <c r="W12" s="9">
        <f t="shared" si="9"/>
        <v>0</v>
      </c>
      <c r="X12" s="9">
        <f t="shared" si="10"/>
        <v>0</v>
      </c>
      <c r="Y12" s="9">
        <f t="shared" si="11"/>
        <v>0</v>
      </c>
      <c r="Z12" s="9">
        <f t="shared" si="12"/>
        <v>0</v>
      </c>
      <c r="AA12" s="4">
        <f t="shared" si="15"/>
        <v>0</v>
      </c>
      <c r="AB12" s="4">
        <f t="shared" si="13"/>
        <v>0</v>
      </c>
      <c r="AC12" s="4">
        <f t="shared" si="13"/>
        <v>0</v>
      </c>
      <c r="AD12" s="4">
        <f t="shared" si="13"/>
        <v>0</v>
      </c>
      <c r="AE12" s="4">
        <f t="shared" si="13"/>
        <v>0</v>
      </c>
      <c r="AF12" s="4">
        <f t="shared" si="13"/>
        <v>0</v>
      </c>
      <c r="AG12" s="4">
        <f t="shared" si="13"/>
        <v>0</v>
      </c>
      <c r="AH12" s="4">
        <f t="shared" si="13"/>
        <v>0</v>
      </c>
      <c r="AI12" s="4">
        <f t="shared" si="13"/>
        <v>0</v>
      </c>
      <c r="AJ12" s="4">
        <f t="shared" si="13"/>
        <v>0</v>
      </c>
      <c r="AK12" s="4">
        <f t="shared" si="13"/>
        <v>0</v>
      </c>
    </row>
    <row r="13" spans="1:37" ht="24" customHeight="1" x14ac:dyDescent="0.15">
      <c r="A13" s="190"/>
      <c r="B13" s="180" t="s">
        <v>31</v>
      </c>
      <c r="C13" s="180" t="s">
        <v>88</v>
      </c>
      <c r="D13" s="180"/>
      <c r="E13" s="1" t="s">
        <v>1</v>
      </c>
      <c r="F13" s="5">
        <v>2</v>
      </c>
      <c r="G13" s="71" t="str">
        <f>VLOOKUP(RIGHT(C13,LEN(C13)-1),共通科目!E$6:Q$79,12,FALSE)&amp;""</f>
        <v/>
      </c>
      <c r="H13" s="71" t="str">
        <f>VLOOKUP(RIGHT(C13,LEN(C13)-1),共通科目!E$6:Q$79,13,FALSE)&amp;""</f>
        <v/>
      </c>
      <c r="I13" s="184">
        <f>SUM(N13:N24)</f>
        <v>0</v>
      </c>
      <c r="J13" s="183" t="str">
        <f>IF(SUM(N13:N24)=0,"0",SUM(M13:M24))</f>
        <v>0</v>
      </c>
      <c r="K13" s="188" t="str">
        <f>IF(SUM(N13:N24)=0,"0",SUM(M13:M24)/SUM(N13:N24))</f>
        <v>0</v>
      </c>
      <c r="L13" s="11"/>
      <c r="M13" s="4">
        <f t="shared" si="0"/>
        <v>0</v>
      </c>
      <c r="N13" s="4">
        <f t="shared" si="1"/>
        <v>0</v>
      </c>
      <c r="O13" s="9">
        <f t="shared" si="2"/>
        <v>99</v>
      </c>
      <c r="P13" s="9">
        <f t="shared" si="14"/>
        <v>0</v>
      </c>
      <c r="Q13" s="9">
        <f t="shared" si="3"/>
        <v>0</v>
      </c>
      <c r="R13" s="9">
        <f t="shared" si="4"/>
        <v>0</v>
      </c>
      <c r="S13" s="9">
        <f t="shared" si="5"/>
        <v>0</v>
      </c>
      <c r="T13" s="9">
        <f t="shared" si="6"/>
        <v>0</v>
      </c>
      <c r="U13" s="9">
        <f t="shared" si="7"/>
        <v>0</v>
      </c>
      <c r="V13" s="9">
        <f t="shared" si="8"/>
        <v>0</v>
      </c>
      <c r="W13" s="9">
        <f t="shared" si="9"/>
        <v>0</v>
      </c>
      <c r="X13" s="9">
        <f t="shared" si="10"/>
        <v>0</v>
      </c>
      <c r="Y13" s="9">
        <f t="shared" si="11"/>
        <v>0</v>
      </c>
      <c r="Z13" s="9">
        <f t="shared" si="12"/>
        <v>0</v>
      </c>
      <c r="AA13" s="4">
        <f t="shared" si="15"/>
        <v>0</v>
      </c>
      <c r="AB13" s="4">
        <f t="shared" si="13"/>
        <v>0</v>
      </c>
      <c r="AC13" s="4">
        <f t="shared" si="13"/>
        <v>0</v>
      </c>
      <c r="AD13" s="4">
        <f t="shared" si="13"/>
        <v>0</v>
      </c>
      <c r="AE13" s="4">
        <f t="shared" si="13"/>
        <v>0</v>
      </c>
      <c r="AF13" s="4">
        <f t="shared" si="13"/>
        <v>0</v>
      </c>
      <c r="AG13" s="4">
        <f t="shared" si="13"/>
        <v>0</v>
      </c>
      <c r="AH13" s="4">
        <f t="shared" si="13"/>
        <v>0</v>
      </c>
      <c r="AI13" s="4">
        <f t="shared" si="13"/>
        <v>0</v>
      </c>
      <c r="AJ13" s="4">
        <f t="shared" si="13"/>
        <v>0</v>
      </c>
      <c r="AK13" s="4">
        <f t="shared" si="13"/>
        <v>0</v>
      </c>
    </row>
    <row r="14" spans="1:37" ht="24" customHeight="1" x14ac:dyDescent="0.15">
      <c r="A14" s="190"/>
      <c r="B14" s="191"/>
      <c r="C14" s="193" t="s">
        <v>244</v>
      </c>
      <c r="D14" s="194"/>
      <c r="E14" s="1" t="s">
        <v>61</v>
      </c>
      <c r="F14" s="5">
        <v>1</v>
      </c>
      <c r="G14" s="71" t="str">
        <f>VLOOKUP(RIGHT(C14,LEN(C14)-1),共通科目!E$6:Q$79,12,FALSE)&amp;""</f>
        <v/>
      </c>
      <c r="H14" s="71" t="str">
        <f>VLOOKUP(RIGHT(C14,LEN(C14)-1),共通科目!E$6:Q$79,13,FALSE)&amp;""</f>
        <v/>
      </c>
      <c r="I14" s="184"/>
      <c r="J14" s="183"/>
      <c r="K14" s="188"/>
      <c r="L14" s="13"/>
      <c r="M14" s="4">
        <f t="shared" si="0"/>
        <v>0</v>
      </c>
      <c r="N14" s="4">
        <f t="shared" si="1"/>
        <v>0</v>
      </c>
      <c r="O14" s="9">
        <f t="shared" si="2"/>
        <v>99</v>
      </c>
      <c r="P14" s="9">
        <f t="shared" si="14"/>
        <v>0</v>
      </c>
      <c r="Q14" s="9">
        <f t="shared" si="3"/>
        <v>0</v>
      </c>
      <c r="R14" s="9">
        <f t="shared" si="4"/>
        <v>0</v>
      </c>
      <c r="S14" s="9">
        <f t="shared" si="5"/>
        <v>0</v>
      </c>
      <c r="T14" s="9">
        <f t="shared" si="6"/>
        <v>0</v>
      </c>
      <c r="U14" s="9">
        <f t="shared" si="7"/>
        <v>0</v>
      </c>
      <c r="V14" s="9">
        <f t="shared" si="8"/>
        <v>0</v>
      </c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4">
        <f t="shared" si="15"/>
        <v>0</v>
      </c>
      <c r="AB14" s="4">
        <f t="shared" si="13"/>
        <v>0</v>
      </c>
      <c r="AC14" s="4">
        <f t="shared" si="13"/>
        <v>0</v>
      </c>
      <c r="AD14" s="4">
        <f t="shared" si="13"/>
        <v>0</v>
      </c>
      <c r="AE14" s="4">
        <f t="shared" si="13"/>
        <v>0</v>
      </c>
      <c r="AF14" s="4">
        <f t="shared" si="13"/>
        <v>0</v>
      </c>
      <c r="AG14" s="4">
        <f t="shared" si="13"/>
        <v>0</v>
      </c>
      <c r="AH14" s="4">
        <f t="shared" si="13"/>
        <v>0</v>
      </c>
      <c r="AI14" s="4">
        <f t="shared" si="13"/>
        <v>0</v>
      </c>
      <c r="AJ14" s="4">
        <f t="shared" si="13"/>
        <v>0</v>
      </c>
      <c r="AK14" s="4">
        <f t="shared" si="13"/>
        <v>0</v>
      </c>
    </row>
    <row r="15" spans="1:37" ht="24" customHeight="1" x14ac:dyDescent="0.15">
      <c r="A15" s="190"/>
      <c r="B15" s="191"/>
      <c r="C15" s="180" t="s">
        <v>89</v>
      </c>
      <c r="D15" s="180"/>
      <c r="E15" s="1" t="s">
        <v>2</v>
      </c>
      <c r="F15" s="5">
        <v>2</v>
      </c>
      <c r="G15" s="71" t="str">
        <f>VLOOKUP(RIGHT(C15,LEN(C15)-1),共通科目!E$6:Q$79,12,FALSE)&amp;""</f>
        <v/>
      </c>
      <c r="H15" s="71" t="str">
        <f>VLOOKUP(RIGHT(C15,LEN(C15)-1),共通科目!E$6:Q$79,13,FALSE)&amp;""</f>
        <v/>
      </c>
      <c r="I15" s="184"/>
      <c r="J15" s="183"/>
      <c r="K15" s="188"/>
      <c r="L15" s="13"/>
      <c r="M15" s="4">
        <f t="shared" si="0"/>
        <v>0</v>
      </c>
      <c r="N15" s="4">
        <f t="shared" si="1"/>
        <v>0</v>
      </c>
      <c r="O15" s="9">
        <f t="shared" si="2"/>
        <v>99</v>
      </c>
      <c r="P15" s="9">
        <f t="shared" si="14"/>
        <v>0</v>
      </c>
      <c r="Q15" s="9">
        <f t="shared" si="3"/>
        <v>0</v>
      </c>
      <c r="R15" s="9">
        <f t="shared" si="4"/>
        <v>0</v>
      </c>
      <c r="S15" s="9">
        <f t="shared" si="5"/>
        <v>0</v>
      </c>
      <c r="T15" s="9">
        <f t="shared" si="6"/>
        <v>0</v>
      </c>
      <c r="U15" s="9">
        <f t="shared" si="7"/>
        <v>0</v>
      </c>
      <c r="V15" s="9">
        <f t="shared" si="8"/>
        <v>0</v>
      </c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4">
        <f t="shared" si="15"/>
        <v>0</v>
      </c>
      <c r="AB15" s="4">
        <f t="shared" si="13"/>
        <v>0</v>
      </c>
      <c r="AC15" s="4">
        <f t="shared" si="13"/>
        <v>0</v>
      </c>
      <c r="AD15" s="4">
        <f t="shared" si="13"/>
        <v>0</v>
      </c>
      <c r="AE15" s="4">
        <f t="shared" si="13"/>
        <v>0</v>
      </c>
      <c r="AF15" s="4">
        <f t="shared" si="13"/>
        <v>0</v>
      </c>
      <c r="AG15" s="4">
        <f t="shared" si="13"/>
        <v>0</v>
      </c>
      <c r="AH15" s="4">
        <f t="shared" si="13"/>
        <v>0</v>
      </c>
      <c r="AI15" s="4">
        <f t="shared" si="13"/>
        <v>0</v>
      </c>
      <c r="AJ15" s="4">
        <f t="shared" si="13"/>
        <v>0</v>
      </c>
      <c r="AK15" s="4">
        <f t="shared" si="13"/>
        <v>0</v>
      </c>
    </row>
    <row r="16" spans="1:37" ht="24" customHeight="1" x14ac:dyDescent="0.15">
      <c r="A16" s="190"/>
      <c r="B16" s="191"/>
      <c r="C16" s="180" t="s">
        <v>90</v>
      </c>
      <c r="D16" s="180"/>
      <c r="E16" s="1" t="s">
        <v>2</v>
      </c>
      <c r="F16" s="5">
        <v>2</v>
      </c>
      <c r="G16" s="71" t="str">
        <f>VLOOKUP(RIGHT(C16,LEN(C16)-1),共通科目!E$6:Q$79,12,FALSE)&amp;""</f>
        <v/>
      </c>
      <c r="H16" s="71" t="str">
        <f>VLOOKUP(RIGHT(C16,LEN(C16)-1),共通科目!E$6:Q$79,13,FALSE)&amp;""</f>
        <v/>
      </c>
      <c r="I16" s="184"/>
      <c r="J16" s="183"/>
      <c r="K16" s="188"/>
      <c r="L16" s="13"/>
      <c r="M16" s="4">
        <f t="shared" si="0"/>
        <v>0</v>
      </c>
      <c r="N16" s="4">
        <f t="shared" si="1"/>
        <v>0</v>
      </c>
      <c r="O16" s="9">
        <f t="shared" si="2"/>
        <v>99</v>
      </c>
      <c r="P16" s="9">
        <f t="shared" si="14"/>
        <v>0</v>
      </c>
      <c r="Q16" s="9">
        <f t="shared" si="3"/>
        <v>0</v>
      </c>
      <c r="R16" s="9">
        <f t="shared" si="4"/>
        <v>0</v>
      </c>
      <c r="S16" s="9">
        <f t="shared" si="5"/>
        <v>0</v>
      </c>
      <c r="T16" s="9">
        <f t="shared" si="6"/>
        <v>0</v>
      </c>
      <c r="U16" s="9">
        <f t="shared" si="7"/>
        <v>0</v>
      </c>
      <c r="V16" s="9">
        <f t="shared" si="8"/>
        <v>0</v>
      </c>
      <c r="W16" s="9">
        <f t="shared" si="9"/>
        <v>0</v>
      </c>
      <c r="X16" s="9">
        <f t="shared" si="10"/>
        <v>0</v>
      </c>
      <c r="Y16" s="9">
        <f t="shared" si="11"/>
        <v>0</v>
      </c>
      <c r="Z16" s="9">
        <f t="shared" si="12"/>
        <v>0</v>
      </c>
      <c r="AA16" s="4">
        <f t="shared" si="15"/>
        <v>0</v>
      </c>
      <c r="AB16" s="4">
        <f t="shared" si="13"/>
        <v>0</v>
      </c>
      <c r="AC16" s="4">
        <f t="shared" si="13"/>
        <v>0</v>
      </c>
      <c r="AD16" s="4">
        <f t="shared" si="13"/>
        <v>0</v>
      </c>
      <c r="AE16" s="4">
        <f t="shared" si="13"/>
        <v>0</v>
      </c>
      <c r="AF16" s="4">
        <f t="shared" si="13"/>
        <v>0</v>
      </c>
      <c r="AG16" s="4">
        <f t="shared" si="13"/>
        <v>0</v>
      </c>
      <c r="AH16" s="4">
        <f t="shared" si="13"/>
        <v>0</v>
      </c>
      <c r="AI16" s="4">
        <f t="shared" si="13"/>
        <v>0</v>
      </c>
      <c r="AJ16" s="4">
        <f t="shared" si="13"/>
        <v>0</v>
      </c>
      <c r="AK16" s="4">
        <f t="shared" si="13"/>
        <v>0</v>
      </c>
    </row>
    <row r="17" spans="1:37" ht="24" customHeight="1" x14ac:dyDescent="0.15">
      <c r="A17" s="190"/>
      <c r="B17" s="191"/>
      <c r="C17" s="180" t="s">
        <v>91</v>
      </c>
      <c r="D17" s="180"/>
      <c r="E17" s="1" t="s">
        <v>2</v>
      </c>
      <c r="F17" s="5">
        <v>2</v>
      </c>
      <c r="G17" s="71" t="str">
        <f>VLOOKUP(RIGHT(C17,LEN(C17)-1),共通科目!E$6:Q$79,12,FALSE)&amp;""</f>
        <v/>
      </c>
      <c r="H17" s="71" t="str">
        <f>VLOOKUP(RIGHT(C17,LEN(C17)-1),共通科目!E$6:Q$79,13,FALSE)&amp;""</f>
        <v/>
      </c>
      <c r="I17" s="184"/>
      <c r="J17" s="183"/>
      <c r="K17" s="188"/>
      <c r="L17" s="13"/>
      <c r="M17" s="4">
        <f t="shared" si="0"/>
        <v>0</v>
      </c>
      <c r="N17" s="4">
        <f t="shared" si="1"/>
        <v>0</v>
      </c>
      <c r="O17" s="9">
        <f t="shared" si="2"/>
        <v>99</v>
      </c>
      <c r="P17" s="9">
        <f t="shared" si="14"/>
        <v>0</v>
      </c>
      <c r="Q17" s="9">
        <f t="shared" si="3"/>
        <v>0</v>
      </c>
      <c r="R17" s="9">
        <f t="shared" si="4"/>
        <v>0</v>
      </c>
      <c r="S17" s="9">
        <f t="shared" si="5"/>
        <v>0</v>
      </c>
      <c r="T17" s="9">
        <f t="shared" si="6"/>
        <v>0</v>
      </c>
      <c r="U17" s="9">
        <f t="shared" si="7"/>
        <v>0</v>
      </c>
      <c r="V17" s="9">
        <f t="shared" si="8"/>
        <v>0</v>
      </c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4">
        <f t="shared" si="15"/>
        <v>0</v>
      </c>
      <c r="AB17" s="4">
        <f t="shared" si="13"/>
        <v>0</v>
      </c>
      <c r="AC17" s="4">
        <f t="shared" si="13"/>
        <v>0</v>
      </c>
      <c r="AD17" s="4">
        <f t="shared" si="13"/>
        <v>0</v>
      </c>
      <c r="AE17" s="4">
        <f t="shared" si="13"/>
        <v>0</v>
      </c>
      <c r="AF17" s="4">
        <f t="shared" si="13"/>
        <v>0</v>
      </c>
      <c r="AG17" s="4">
        <f t="shared" si="13"/>
        <v>0</v>
      </c>
      <c r="AH17" s="4">
        <f t="shared" si="13"/>
        <v>0</v>
      </c>
      <c r="AI17" s="4">
        <f t="shared" si="13"/>
        <v>0</v>
      </c>
      <c r="AJ17" s="4">
        <f t="shared" si="13"/>
        <v>0</v>
      </c>
      <c r="AK17" s="4">
        <f t="shared" si="13"/>
        <v>0</v>
      </c>
    </row>
    <row r="18" spans="1:37" ht="24" customHeight="1" x14ac:dyDescent="0.15">
      <c r="A18" s="190"/>
      <c r="B18" s="191"/>
      <c r="C18" s="180" t="s">
        <v>92</v>
      </c>
      <c r="D18" s="180"/>
      <c r="E18" s="1" t="s">
        <v>1</v>
      </c>
      <c r="F18" s="5">
        <v>2</v>
      </c>
      <c r="G18" s="71" t="str">
        <f>VLOOKUP(RIGHT(C18,LEN(C18)-1),共通科目!E$6:Q$79,12,FALSE)&amp;""</f>
        <v/>
      </c>
      <c r="H18" s="71" t="str">
        <f>VLOOKUP(RIGHT(C18,LEN(C18)-1),共通科目!E$6:Q$79,13,FALSE)&amp;""</f>
        <v/>
      </c>
      <c r="I18" s="184"/>
      <c r="J18" s="183"/>
      <c r="K18" s="188"/>
      <c r="L18" s="13"/>
      <c r="M18" s="4">
        <f t="shared" si="0"/>
        <v>0</v>
      </c>
      <c r="N18" s="4">
        <f t="shared" si="1"/>
        <v>0</v>
      </c>
      <c r="O18" s="9">
        <f t="shared" si="2"/>
        <v>99</v>
      </c>
      <c r="P18" s="9">
        <f t="shared" si="14"/>
        <v>0</v>
      </c>
      <c r="Q18" s="9">
        <f t="shared" si="3"/>
        <v>0</v>
      </c>
      <c r="R18" s="9">
        <f t="shared" si="4"/>
        <v>0</v>
      </c>
      <c r="S18" s="9">
        <f t="shared" si="5"/>
        <v>0</v>
      </c>
      <c r="T18" s="9">
        <f t="shared" si="6"/>
        <v>0</v>
      </c>
      <c r="U18" s="9">
        <f t="shared" si="7"/>
        <v>0</v>
      </c>
      <c r="V18" s="9">
        <f t="shared" si="8"/>
        <v>0</v>
      </c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4">
        <f t="shared" si="15"/>
        <v>0</v>
      </c>
      <c r="AB18" s="4">
        <f t="shared" si="13"/>
        <v>0</v>
      </c>
      <c r="AC18" s="4">
        <f t="shared" si="13"/>
        <v>0</v>
      </c>
      <c r="AD18" s="4">
        <f t="shared" si="13"/>
        <v>0</v>
      </c>
      <c r="AE18" s="4">
        <f t="shared" si="13"/>
        <v>0</v>
      </c>
      <c r="AF18" s="4">
        <f t="shared" si="13"/>
        <v>0</v>
      </c>
      <c r="AG18" s="4">
        <f t="shared" si="13"/>
        <v>0</v>
      </c>
      <c r="AH18" s="4">
        <f t="shared" si="13"/>
        <v>0</v>
      </c>
      <c r="AI18" s="4">
        <f t="shared" si="13"/>
        <v>0</v>
      </c>
      <c r="AJ18" s="4">
        <f t="shared" si="13"/>
        <v>0</v>
      </c>
      <c r="AK18" s="4">
        <f t="shared" si="13"/>
        <v>0</v>
      </c>
    </row>
    <row r="19" spans="1:37" ht="24" customHeight="1" x14ac:dyDescent="0.15">
      <c r="A19" s="190"/>
      <c r="B19" s="191"/>
      <c r="C19" s="180" t="s">
        <v>93</v>
      </c>
      <c r="D19" s="180"/>
      <c r="E19" s="1" t="s">
        <v>3</v>
      </c>
      <c r="F19" s="5">
        <v>2</v>
      </c>
      <c r="G19" s="71" t="str">
        <f>VLOOKUP(RIGHT(C19,LEN(C19)-1),共通科目!E$6:Q$79,12,FALSE)&amp;""</f>
        <v/>
      </c>
      <c r="H19" s="71" t="str">
        <f>VLOOKUP(RIGHT(C19,LEN(C19)-1),共通科目!E$6:Q$79,13,FALSE)&amp;""</f>
        <v/>
      </c>
      <c r="I19" s="184"/>
      <c r="J19" s="183"/>
      <c r="K19" s="188"/>
      <c r="L19" s="13"/>
      <c r="M19" s="4">
        <f t="shared" si="0"/>
        <v>0</v>
      </c>
      <c r="N19" s="4">
        <f t="shared" si="1"/>
        <v>0</v>
      </c>
      <c r="O19" s="9">
        <f t="shared" si="2"/>
        <v>99</v>
      </c>
      <c r="P19" s="9">
        <f t="shared" si="14"/>
        <v>0</v>
      </c>
      <c r="Q19" s="9">
        <f t="shared" si="3"/>
        <v>0</v>
      </c>
      <c r="R19" s="9">
        <f t="shared" si="4"/>
        <v>0</v>
      </c>
      <c r="S19" s="9">
        <f t="shared" si="5"/>
        <v>0</v>
      </c>
      <c r="T19" s="9">
        <f t="shared" si="6"/>
        <v>0</v>
      </c>
      <c r="U19" s="9">
        <f t="shared" si="7"/>
        <v>0</v>
      </c>
      <c r="V19" s="9">
        <f t="shared" si="8"/>
        <v>0</v>
      </c>
      <c r="W19" s="9">
        <f t="shared" si="9"/>
        <v>0</v>
      </c>
      <c r="X19" s="9">
        <f t="shared" si="10"/>
        <v>0</v>
      </c>
      <c r="Y19" s="9">
        <f t="shared" si="11"/>
        <v>0</v>
      </c>
      <c r="Z19" s="9">
        <f t="shared" si="12"/>
        <v>0</v>
      </c>
      <c r="AA19" s="4">
        <f t="shared" si="15"/>
        <v>0</v>
      </c>
      <c r="AB19" s="4">
        <f t="shared" ref="AB19:AK19" si="18">IF($O19=AB$2,$M19,0)</f>
        <v>0</v>
      </c>
      <c r="AC19" s="4">
        <f t="shared" si="18"/>
        <v>0</v>
      </c>
      <c r="AD19" s="4">
        <f t="shared" si="18"/>
        <v>0</v>
      </c>
      <c r="AE19" s="4">
        <f t="shared" si="18"/>
        <v>0</v>
      </c>
      <c r="AF19" s="4">
        <f t="shared" si="18"/>
        <v>0</v>
      </c>
      <c r="AG19" s="4">
        <f t="shared" si="18"/>
        <v>0</v>
      </c>
      <c r="AH19" s="4">
        <f t="shared" si="18"/>
        <v>0</v>
      </c>
      <c r="AI19" s="4">
        <f t="shared" si="18"/>
        <v>0</v>
      </c>
      <c r="AJ19" s="4">
        <f t="shared" si="18"/>
        <v>0</v>
      </c>
      <c r="AK19" s="4">
        <f t="shared" si="18"/>
        <v>0</v>
      </c>
    </row>
    <row r="20" spans="1:37" ht="24" customHeight="1" x14ac:dyDescent="0.15">
      <c r="A20" s="190"/>
      <c r="B20" s="191"/>
      <c r="C20" s="180" t="s">
        <v>94</v>
      </c>
      <c r="D20" s="180"/>
      <c r="E20" s="1" t="s">
        <v>62</v>
      </c>
      <c r="F20" s="5">
        <v>1</v>
      </c>
      <c r="G20" s="71" t="str">
        <f>VLOOKUP(RIGHT(C20,LEN(C20)-1),共通科目!E$6:Q$79,12,FALSE)&amp;""</f>
        <v/>
      </c>
      <c r="H20" s="71" t="str">
        <f>VLOOKUP(RIGHT(C20,LEN(C20)-1),共通科目!E$6:Q$79,13,FALSE)&amp;""</f>
        <v/>
      </c>
      <c r="I20" s="184"/>
      <c r="J20" s="183"/>
      <c r="K20" s="188"/>
      <c r="L20" s="13"/>
      <c r="M20" s="4">
        <f t="shared" si="0"/>
        <v>0</v>
      </c>
      <c r="N20" s="4">
        <f t="shared" si="1"/>
        <v>0</v>
      </c>
      <c r="O20" s="9">
        <f t="shared" si="2"/>
        <v>99</v>
      </c>
      <c r="P20" s="9">
        <f t="shared" si="14"/>
        <v>0</v>
      </c>
      <c r="Q20" s="9">
        <f t="shared" si="3"/>
        <v>0</v>
      </c>
      <c r="R20" s="9">
        <f t="shared" si="4"/>
        <v>0</v>
      </c>
      <c r="S20" s="9">
        <f t="shared" si="5"/>
        <v>0</v>
      </c>
      <c r="T20" s="9">
        <f t="shared" si="6"/>
        <v>0</v>
      </c>
      <c r="U20" s="9">
        <f t="shared" si="7"/>
        <v>0</v>
      </c>
      <c r="V20" s="9">
        <f t="shared" si="8"/>
        <v>0</v>
      </c>
      <c r="W20" s="9">
        <f t="shared" si="9"/>
        <v>0</v>
      </c>
      <c r="X20" s="9">
        <f t="shared" si="10"/>
        <v>0</v>
      </c>
      <c r="Y20" s="9">
        <f t="shared" si="11"/>
        <v>0</v>
      </c>
      <c r="Z20" s="9">
        <f t="shared" si="12"/>
        <v>0</v>
      </c>
      <c r="AA20" s="4">
        <f t="shared" ref="AA20:AK31" si="19">IF($O20=AA$2,$M20,0)</f>
        <v>0</v>
      </c>
      <c r="AB20" s="4">
        <f t="shared" si="19"/>
        <v>0</v>
      </c>
      <c r="AC20" s="4">
        <f t="shared" si="19"/>
        <v>0</v>
      </c>
      <c r="AD20" s="4">
        <f t="shared" si="19"/>
        <v>0</v>
      </c>
      <c r="AE20" s="4">
        <f t="shared" si="19"/>
        <v>0</v>
      </c>
      <c r="AF20" s="4">
        <f t="shared" si="19"/>
        <v>0</v>
      </c>
      <c r="AG20" s="4">
        <f t="shared" si="19"/>
        <v>0</v>
      </c>
      <c r="AH20" s="4">
        <f t="shared" si="19"/>
        <v>0</v>
      </c>
      <c r="AI20" s="4">
        <f t="shared" si="19"/>
        <v>0</v>
      </c>
      <c r="AJ20" s="4">
        <f t="shared" si="19"/>
        <v>0</v>
      </c>
      <c r="AK20" s="4">
        <f t="shared" si="19"/>
        <v>0</v>
      </c>
    </row>
    <row r="21" spans="1:37" ht="24" customHeight="1" x14ac:dyDescent="0.15">
      <c r="A21" s="190"/>
      <c r="B21" s="191"/>
      <c r="C21" s="180" t="s">
        <v>95</v>
      </c>
      <c r="D21" s="180"/>
      <c r="E21" s="1" t="s">
        <v>3</v>
      </c>
      <c r="F21" s="5">
        <v>2</v>
      </c>
      <c r="G21" s="71" t="str">
        <f>VLOOKUP(RIGHT(C21,LEN(C21)-1),専門科目!D$6:P$50,12,FALSE)&amp;""</f>
        <v/>
      </c>
      <c r="H21" s="71" t="str">
        <f>VLOOKUP(RIGHT(C21,LEN(C21)-1),専門科目!D$6:P$50,13,FALSE)&amp;""</f>
        <v/>
      </c>
      <c r="I21" s="184"/>
      <c r="J21" s="183"/>
      <c r="K21" s="188"/>
      <c r="L21" s="13"/>
      <c r="M21" s="4">
        <f t="shared" si="0"/>
        <v>0</v>
      </c>
      <c r="N21" s="4">
        <f t="shared" si="1"/>
        <v>0</v>
      </c>
      <c r="O21" s="9">
        <f t="shared" si="2"/>
        <v>99</v>
      </c>
      <c r="P21" s="9">
        <f t="shared" si="14"/>
        <v>0</v>
      </c>
      <c r="Q21" s="9">
        <f t="shared" si="3"/>
        <v>0</v>
      </c>
      <c r="R21" s="9">
        <f t="shared" si="4"/>
        <v>0</v>
      </c>
      <c r="S21" s="9">
        <f t="shared" si="5"/>
        <v>0</v>
      </c>
      <c r="T21" s="9">
        <f t="shared" si="6"/>
        <v>0</v>
      </c>
      <c r="U21" s="9">
        <f t="shared" si="7"/>
        <v>0</v>
      </c>
      <c r="V21" s="9">
        <f t="shared" si="8"/>
        <v>0</v>
      </c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0</v>
      </c>
      <c r="AA21" s="4">
        <f t="shared" si="19"/>
        <v>0</v>
      </c>
      <c r="AB21" s="4">
        <f t="shared" si="19"/>
        <v>0</v>
      </c>
      <c r="AC21" s="4">
        <f t="shared" si="19"/>
        <v>0</v>
      </c>
      <c r="AD21" s="4">
        <f t="shared" si="19"/>
        <v>0</v>
      </c>
      <c r="AE21" s="4">
        <f t="shared" si="19"/>
        <v>0</v>
      </c>
      <c r="AF21" s="4">
        <f t="shared" si="19"/>
        <v>0</v>
      </c>
      <c r="AG21" s="4">
        <f t="shared" si="19"/>
        <v>0</v>
      </c>
      <c r="AH21" s="4">
        <f t="shared" si="19"/>
        <v>0</v>
      </c>
      <c r="AI21" s="4">
        <f t="shared" si="19"/>
        <v>0</v>
      </c>
      <c r="AJ21" s="4">
        <f t="shared" si="19"/>
        <v>0</v>
      </c>
      <c r="AK21" s="4">
        <f t="shared" si="19"/>
        <v>0</v>
      </c>
    </row>
    <row r="22" spans="1:37" ht="24" customHeight="1" x14ac:dyDescent="0.15">
      <c r="A22" s="190"/>
      <c r="B22" s="191"/>
      <c r="C22" s="180" t="s">
        <v>96</v>
      </c>
      <c r="D22" s="180"/>
      <c r="E22" s="1" t="s">
        <v>4</v>
      </c>
      <c r="F22" s="5">
        <v>2</v>
      </c>
      <c r="G22" s="71" t="str">
        <f>VLOOKUP(RIGHT(C22,LEN(C22)-1),共通科目!E$6:Q$79,12,FALSE)&amp;""</f>
        <v/>
      </c>
      <c r="H22" s="71" t="str">
        <f>VLOOKUP(RIGHT(C22,LEN(C22)-1),共通科目!E$6:Q$79,13,FALSE)&amp;""</f>
        <v/>
      </c>
      <c r="I22" s="184"/>
      <c r="J22" s="183"/>
      <c r="K22" s="188"/>
      <c r="L22" s="13"/>
      <c r="M22" s="4">
        <f t="shared" si="0"/>
        <v>0</v>
      </c>
      <c r="N22" s="4">
        <f t="shared" si="1"/>
        <v>0</v>
      </c>
      <c r="O22" s="9">
        <f t="shared" si="2"/>
        <v>99</v>
      </c>
      <c r="P22" s="9">
        <f t="shared" ref="P22:Z22" si="20">IF($O22=AA$2,$N22,0)</f>
        <v>0</v>
      </c>
      <c r="Q22" s="9">
        <f t="shared" si="20"/>
        <v>0</v>
      </c>
      <c r="R22" s="9">
        <f t="shared" si="20"/>
        <v>0</v>
      </c>
      <c r="S22" s="9">
        <f t="shared" si="20"/>
        <v>0</v>
      </c>
      <c r="T22" s="9">
        <f t="shared" si="20"/>
        <v>0</v>
      </c>
      <c r="U22" s="9">
        <f t="shared" si="20"/>
        <v>0</v>
      </c>
      <c r="V22" s="9">
        <f t="shared" si="20"/>
        <v>0</v>
      </c>
      <c r="W22" s="9">
        <f t="shared" si="20"/>
        <v>0</v>
      </c>
      <c r="X22" s="9">
        <f t="shared" si="20"/>
        <v>0</v>
      </c>
      <c r="Y22" s="9">
        <f t="shared" si="20"/>
        <v>0</v>
      </c>
      <c r="Z22" s="9">
        <f t="shared" si="20"/>
        <v>0</v>
      </c>
      <c r="AA22" s="4">
        <f t="shared" si="19"/>
        <v>0</v>
      </c>
      <c r="AB22" s="4">
        <f t="shared" si="19"/>
        <v>0</v>
      </c>
      <c r="AC22" s="4">
        <f t="shared" si="19"/>
        <v>0</v>
      </c>
      <c r="AD22" s="4">
        <f t="shared" si="19"/>
        <v>0</v>
      </c>
      <c r="AE22" s="4">
        <f t="shared" si="19"/>
        <v>0</v>
      </c>
      <c r="AF22" s="4">
        <f t="shared" si="19"/>
        <v>0</v>
      </c>
      <c r="AG22" s="4">
        <f t="shared" si="19"/>
        <v>0</v>
      </c>
      <c r="AH22" s="4">
        <f t="shared" si="19"/>
        <v>0</v>
      </c>
      <c r="AI22" s="4">
        <f t="shared" si="19"/>
        <v>0</v>
      </c>
      <c r="AJ22" s="4">
        <f t="shared" si="19"/>
        <v>0</v>
      </c>
      <c r="AK22" s="4">
        <f t="shared" si="19"/>
        <v>0</v>
      </c>
    </row>
    <row r="23" spans="1:37" ht="24" customHeight="1" x14ac:dyDescent="0.15">
      <c r="A23" s="190"/>
      <c r="B23" s="191"/>
      <c r="C23" s="180" t="s">
        <v>97</v>
      </c>
      <c r="D23" s="180"/>
      <c r="E23" s="1" t="s">
        <v>1</v>
      </c>
      <c r="F23" s="5">
        <v>2</v>
      </c>
      <c r="G23" s="71" t="str">
        <f>VLOOKUP(RIGHT(C23,LEN(C23)-1),共通科目!E$6:Q$79,12,FALSE)&amp;""</f>
        <v/>
      </c>
      <c r="H23" s="71" t="str">
        <f>VLOOKUP(RIGHT(C23,LEN(C23)-1),共通科目!E$6:Q$79,13,FALSE)&amp;""</f>
        <v/>
      </c>
      <c r="I23" s="184"/>
      <c r="J23" s="183"/>
      <c r="K23" s="188"/>
      <c r="L23" s="13"/>
      <c r="M23" s="4">
        <f t="shared" si="0"/>
        <v>0</v>
      </c>
      <c r="N23" s="4">
        <f t="shared" si="1"/>
        <v>0</v>
      </c>
      <c r="O23" s="9">
        <f t="shared" si="2"/>
        <v>99</v>
      </c>
      <c r="P23" s="9">
        <f t="shared" si="14"/>
        <v>0</v>
      </c>
      <c r="Q23" s="9">
        <f t="shared" si="3"/>
        <v>0</v>
      </c>
      <c r="R23" s="9">
        <f t="shared" si="4"/>
        <v>0</v>
      </c>
      <c r="S23" s="9">
        <f t="shared" si="5"/>
        <v>0</v>
      </c>
      <c r="T23" s="9">
        <f t="shared" si="6"/>
        <v>0</v>
      </c>
      <c r="U23" s="9">
        <f t="shared" si="7"/>
        <v>0</v>
      </c>
      <c r="V23" s="9">
        <f t="shared" si="8"/>
        <v>0</v>
      </c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4">
        <f t="shared" si="19"/>
        <v>0</v>
      </c>
      <c r="AB23" s="4">
        <f t="shared" si="19"/>
        <v>0</v>
      </c>
      <c r="AC23" s="4">
        <f t="shared" si="19"/>
        <v>0</v>
      </c>
      <c r="AD23" s="4">
        <f t="shared" si="19"/>
        <v>0</v>
      </c>
      <c r="AE23" s="4">
        <f t="shared" si="19"/>
        <v>0</v>
      </c>
      <c r="AF23" s="4">
        <f t="shared" si="19"/>
        <v>0</v>
      </c>
      <c r="AG23" s="4">
        <f t="shared" si="19"/>
        <v>0</v>
      </c>
      <c r="AH23" s="4">
        <f t="shared" si="19"/>
        <v>0</v>
      </c>
      <c r="AI23" s="4">
        <f t="shared" si="19"/>
        <v>0</v>
      </c>
      <c r="AJ23" s="4">
        <f t="shared" si="19"/>
        <v>0</v>
      </c>
      <c r="AK23" s="4">
        <f t="shared" si="19"/>
        <v>0</v>
      </c>
    </row>
    <row r="24" spans="1:37" ht="24" customHeight="1" x14ac:dyDescent="0.15">
      <c r="A24" s="190"/>
      <c r="B24" s="191"/>
      <c r="C24" s="180" t="s">
        <v>98</v>
      </c>
      <c r="D24" s="180"/>
      <c r="E24" s="1" t="s">
        <v>2</v>
      </c>
      <c r="F24" s="5">
        <v>2</v>
      </c>
      <c r="G24" s="71" t="str">
        <f>VLOOKUP(RIGHT(C24,LEN(C24)-1),共通科目!E$6:Q$79,12,FALSE)&amp;""</f>
        <v/>
      </c>
      <c r="H24" s="71" t="str">
        <f>VLOOKUP(RIGHT(C24,LEN(C24)-1),共通科目!E$6:Q$79,13,FALSE)&amp;""</f>
        <v/>
      </c>
      <c r="I24" s="184"/>
      <c r="J24" s="183"/>
      <c r="K24" s="188"/>
      <c r="L24" s="13"/>
      <c r="M24" s="4">
        <f t="shared" si="0"/>
        <v>0</v>
      </c>
      <c r="N24" s="4">
        <f t="shared" si="1"/>
        <v>0</v>
      </c>
      <c r="O24" s="9">
        <f t="shared" si="2"/>
        <v>99</v>
      </c>
      <c r="P24" s="9">
        <f t="shared" si="14"/>
        <v>0</v>
      </c>
      <c r="Q24" s="9">
        <f t="shared" si="3"/>
        <v>0</v>
      </c>
      <c r="R24" s="9">
        <f t="shared" si="4"/>
        <v>0</v>
      </c>
      <c r="S24" s="9">
        <f t="shared" si="5"/>
        <v>0</v>
      </c>
      <c r="T24" s="9">
        <f t="shared" si="6"/>
        <v>0</v>
      </c>
      <c r="U24" s="9">
        <f t="shared" si="7"/>
        <v>0</v>
      </c>
      <c r="V24" s="9">
        <f t="shared" si="8"/>
        <v>0</v>
      </c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4">
        <f t="shared" si="19"/>
        <v>0</v>
      </c>
      <c r="AB24" s="4">
        <f t="shared" si="19"/>
        <v>0</v>
      </c>
      <c r="AC24" s="4">
        <f t="shared" si="19"/>
        <v>0</v>
      </c>
      <c r="AD24" s="4">
        <f t="shared" si="19"/>
        <v>0</v>
      </c>
      <c r="AE24" s="4">
        <f t="shared" si="19"/>
        <v>0</v>
      </c>
      <c r="AF24" s="4">
        <f t="shared" si="19"/>
        <v>0</v>
      </c>
      <c r="AG24" s="4">
        <f t="shared" si="19"/>
        <v>0</v>
      </c>
      <c r="AH24" s="4">
        <f t="shared" si="19"/>
        <v>0</v>
      </c>
      <c r="AI24" s="4">
        <f t="shared" si="19"/>
        <v>0</v>
      </c>
      <c r="AJ24" s="4">
        <f t="shared" si="19"/>
        <v>0</v>
      </c>
      <c r="AK24" s="4">
        <f t="shared" si="19"/>
        <v>0</v>
      </c>
    </row>
    <row r="25" spans="1:37" ht="24" customHeight="1" x14ac:dyDescent="0.15">
      <c r="A25" s="190"/>
      <c r="B25" s="180" t="s">
        <v>71</v>
      </c>
      <c r="C25" s="180" t="s">
        <v>95</v>
      </c>
      <c r="D25" s="180"/>
      <c r="E25" s="1" t="s">
        <v>3</v>
      </c>
      <c r="F25" s="106">
        <v>2</v>
      </c>
      <c r="G25" s="71" t="str">
        <f>VLOOKUP(RIGHT(C25,LEN(C25)-1),専門科目!D$6:P$50,12,FALSE)&amp;""</f>
        <v/>
      </c>
      <c r="H25" s="71" t="str">
        <f>VLOOKUP(RIGHT(C25,LEN(C25)-1),専門科目!D$6:P$50,13,FALSE)&amp;""</f>
        <v/>
      </c>
      <c r="I25" s="184">
        <f>SUM(N25:N40)</f>
        <v>0</v>
      </c>
      <c r="J25" s="183" t="str">
        <f>IF(SUM(N25:N40)=0,"0",SUM(M25:M40))</f>
        <v>0</v>
      </c>
      <c r="K25" s="188" t="str">
        <f>IF(SUM(N25:N40)=0,"0",SUM(M25:M40)/SUM(N25:N40))</f>
        <v>0</v>
      </c>
      <c r="L25" s="11"/>
      <c r="M25" s="4">
        <f t="shared" si="0"/>
        <v>0</v>
      </c>
      <c r="N25" s="4">
        <f t="shared" si="1"/>
        <v>0</v>
      </c>
      <c r="O25" s="9">
        <f t="shared" si="2"/>
        <v>99</v>
      </c>
      <c r="P25" s="9">
        <f t="shared" si="14"/>
        <v>0</v>
      </c>
      <c r="Q25" s="9">
        <f t="shared" si="3"/>
        <v>0</v>
      </c>
      <c r="R25" s="9">
        <f t="shared" si="4"/>
        <v>0</v>
      </c>
      <c r="S25" s="9">
        <f t="shared" si="5"/>
        <v>0</v>
      </c>
      <c r="T25" s="9">
        <f t="shared" si="6"/>
        <v>0</v>
      </c>
      <c r="U25" s="9">
        <f t="shared" si="7"/>
        <v>0</v>
      </c>
      <c r="V25" s="9">
        <f t="shared" si="8"/>
        <v>0</v>
      </c>
      <c r="W25" s="9">
        <f t="shared" si="9"/>
        <v>0</v>
      </c>
      <c r="X25" s="9">
        <f t="shared" si="10"/>
        <v>0</v>
      </c>
      <c r="Y25" s="9">
        <f t="shared" si="11"/>
        <v>0</v>
      </c>
      <c r="Z25" s="9">
        <f t="shared" si="12"/>
        <v>0</v>
      </c>
      <c r="AA25" s="4">
        <f t="shared" si="19"/>
        <v>0</v>
      </c>
      <c r="AB25" s="4">
        <f t="shared" si="19"/>
        <v>0</v>
      </c>
      <c r="AC25" s="4">
        <f t="shared" si="19"/>
        <v>0</v>
      </c>
      <c r="AD25" s="4">
        <f t="shared" si="19"/>
        <v>0</v>
      </c>
      <c r="AE25" s="4">
        <f t="shared" si="19"/>
        <v>0</v>
      </c>
      <c r="AF25" s="4">
        <f t="shared" si="19"/>
        <v>0</v>
      </c>
      <c r="AG25" s="4">
        <f t="shared" si="19"/>
        <v>0</v>
      </c>
      <c r="AH25" s="4">
        <f t="shared" si="19"/>
        <v>0</v>
      </c>
      <c r="AI25" s="4">
        <f t="shared" si="19"/>
        <v>0</v>
      </c>
      <c r="AJ25" s="4">
        <f t="shared" si="19"/>
        <v>0</v>
      </c>
      <c r="AK25" s="4">
        <f t="shared" si="19"/>
        <v>0</v>
      </c>
    </row>
    <row r="26" spans="1:37" ht="24" customHeight="1" x14ac:dyDescent="0.15">
      <c r="A26" s="190"/>
      <c r="B26" s="191"/>
      <c r="C26" s="185" t="s">
        <v>362</v>
      </c>
      <c r="D26" s="186"/>
      <c r="E26" s="107" t="s">
        <v>363</v>
      </c>
      <c r="F26" s="6">
        <v>2</v>
      </c>
      <c r="G26" s="71" t="str">
        <f>VLOOKUP(RIGHT(C26,LEN(C26)-1),共通科目!E$6:Q$79,12,FALSE)&amp;""</f>
        <v/>
      </c>
      <c r="H26" s="71" t="str">
        <f>VLOOKUP(RIGHT(C26,LEN(C26)-1),共通科目!E$6:Q$79,13,FALSE)&amp;""</f>
        <v/>
      </c>
      <c r="I26" s="184"/>
      <c r="J26" s="183"/>
      <c r="K26" s="188"/>
      <c r="L26" s="13"/>
      <c r="M26" s="4">
        <f t="shared" si="0"/>
        <v>0</v>
      </c>
      <c r="N26" s="4">
        <f t="shared" si="1"/>
        <v>0</v>
      </c>
      <c r="O26" s="9">
        <f t="shared" si="2"/>
        <v>99</v>
      </c>
      <c r="P26" s="9">
        <f t="shared" si="14"/>
        <v>0</v>
      </c>
      <c r="Q26" s="9">
        <f t="shared" si="3"/>
        <v>0</v>
      </c>
      <c r="R26" s="9">
        <f t="shared" si="4"/>
        <v>0</v>
      </c>
      <c r="S26" s="9">
        <f t="shared" si="5"/>
        <v>0</v>
      </c>
      <c r="T26" s="9">
        <f t="shared" si="6"/>
        <v>0</v>
      </c>
      <c r="U26" s="9">
        <f t="shared" si="7"/>
        <v>0</v>
      </c>
      <c r="V26" s="9">
        <f t="shared" si="8"/>
        <v>0</v>
      </c>
      <c r="W26" s="9">
        <f t="shared" si="9"/>
        <v>0</v>
      </c>
      <c r="X26" s="9">
        <f t="shared" si="10"/>
        <v>0</v>
      </c>
      <c r="Y26" s="9">
        <f t="shared" si="11"/>
        <v>0</v>
      </c>
      <c r="Z26" s="9">
        <f t="shared" si="12"/>
        <v>0</v>
      </c>
      <c r="AA26" s="4">
        <f t="shared" si="19"/>
        <v>0</v>
      </c>
      <c r="AB26" s="4">
        <f t="shared" si="19"/>
        <v>0</v>
      </c>
      <c r="AC26" s="4">
        <f t="shared" si="19"/>
        <v>0</v>
      </c>
      <c r="AD26" s="4">
        <f t="shared" si="19"/>
        <v>0</v>
      </c>
      <c r="AE26" s="4">
        <f t="shared" si="19"/>
        <v>0</v>
      </c>
      <c r="AF26" s="4">
        <f t="shared" si="19"/>
        <v>0</v>
      </c>
      <c r="AG26" s="4">
        <f t="shared" si="19"/>
        <v>0</v>
      </c>
      <c r="AH26" s="4">
        <f t="shared" si="19"/>
        <v>0</v>
      </c>
      <c r="AI26" s="4">
        <f t="shared" si="19"/>
        <v>0</v>
      </c>
      <c r="AJ26" s="4">
        <f t="shared" si="19"/>
        <v>0</v>
      </c>
      <c r="AK26" s="4">
        <f t="shared" si="19"/>
        <v>0</v>
      </c>
    </row>
    <row r="27" spans="1:37" ht="24" customHeight="1" x14ac:dyDescent="0.15">
      <c r="A27" s="190"/>
      <c r="B27" s="191"/>
      <c r="C27" s="193" t="s">
        <v>364</v>
      </c>
      <c r="D27" s="180"/>
      <c r="E27" s="1" t="s">
        <v>4</v>
      </c>
      <c r="F27" s="5">
        <v>2</v>
      </c>
      <c r="G27" s="71" t="str">
        <f>VLOOKUP(RIGHT(C27,LEN(C27)-1),専門科目!D$6:P$50,12,FALSE)&amp;""</f>
        <v/>
      </c>
      <c r="H27" s="71" t="str">
        <f>VLOOKUP(RIGHT(C27,LEN(C27)-1),専門科目!D$6:P$50,13,FALSE)&amp;""</f>
        <v/>
      </c>
      <c r="I27" s="184"/>
      <c r="J27" s="183"/>
      <c r="K27" s="188"/>
      <c r="L27" s="13"/>
      <c r="M27" s="4">
        <f t="shared" si="0"/>
        <v>0</v>
      </c>
      <c r="N27" s="4">
        <f t="shared" si="1"/>
        <v>0</v>
      </c>
      <c r="O27" s="9">
        <f t="shared" si="2"/>
        <v>99</v>
      </c>
      <c r="P27" s="9">
        <f t="shared" si="14"/>
        <v>0</v>
      </c>
      <c r="Q27" s="9">
        <f t="shared" si="3"/>
        <v>0</v>
      </c>
      <c r="R27" s="9">
        <f t="shared" si="4"/>
        <v>0</v>
      </c>
      <c r="S27" s="9">
        <f t="shared" si="5"/>
        <v>0</v>
      </c>
      <c r="T27" s="9">
        <f t="shared" si="6"/>
        <v>0</v>
      </c>
      <c r="U27" s="9">
        <f t="shared" si="7"/>
        <v>0</v>
      </c>
      <c r="V27" s="9">
        <f t="shared" si="8"/>
        <v>0</v>
      </c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4">
        <f t="shared" si="19"/>
        <v>0</v>
      </c>
      <c r="AB27" s="4">
        <f t="shared" si="19"/>
        <v>0</v>
      </c>
      <c r="AC27" s="4">
        <f t="shared" si="19"/>
        <v>0</v>
      </c>
      <c r="AD27" s="4">
        <f t="shared" si="19"/>
        <v>0</v>
      </c>
      <c r="AE27" s="4">
        <f t="shared" si="19"/>
        <v>0</v>
      </c>
      <c r="AF27" s="4">
        <f t="shared" si="19"/>
        <v>0</v>
      </c>
      <c r="AG27" s="4">
        <f t="shared" si="19"/>
        <v>0</v>
      </c>
      <c r="AH27" s="4">
        <f t="shared" si="19"/>
        <v>0</v>
      </c>
      <c r="AI27" s="4">
        <f t="shared" si="19"/>
        <v>0</v>
      </c>
      <c r="AJ27" s="4">
        <f t="shared" si="19"/>
        <v>0</v>
      </c>
      <c r="AK27" s="4">
        <f t="shared" si="19"/>
        <v>0</v>
      </c>
    </row>
    <row r="28" spans="1:37" ht="24" customHeight="1" x14ac:dyDescent="0.15">
      <c r="A28" s="190"/>
      <c r="B28" s="191"/>
      <c r="C28" s="185" t="s">
        <v>365</v>
      </c>
      <c r="D28" s="186"/>
      <c r="E28" s="107" t="s">
        <v>37</v>
      </c>
      <c r="F28" s="6">
        <v>2</v>
      </c>
      <c r="G28" s="71" t="str">
        <f>VLOOKUP(RIGHT(C28,LEN(C28)-1),専門科目!D$6:P$50,12,FALSE)&amp;""</f>
        <v/>
      </c>
      <c r="H28" s="71" t="str">
        <f>VLOOKUP(RIGHT(C28,LEN(C28)-1),専門科目!D$6:P$50,13,FALSE)&amp;""</f>
        <v/>
      </c>
      <c r="I28" s="184"/>
      <c r="J28" s="183"/>
      <c r="K28" s="188"/>
      <c r="L28" s="13"/>
      <c r="M28" s="4">
        <f t="shared" si="0"/>
        <v>0</v>
      </c>
      <c r="N28" s="4">
        <f t="shared" si="1"/>
        <v>0</v>
      </c>
      <c r="O28" s="9">
        <f t="shared" si="2"/>
        <v>99</v>
      </c>
      <c r="P28" s="9">
        <f t="shared" si="14"/>
        <v>0</v>
      </c>
      <c r="Q28" s="9">
        <f t="shared" si="3"/>
        <v>0</v>
      </c>
      <c r="R28" s="9">
        <f t="shared" si="4"/>
        <v>0</v>
      </c>
      <c r="S28" s="9">
        <f t="shared" si="5"/>
        <v>0</v>
      </c>
      <c r="T28" s="9">
        <f t="shared" si="6"/>
        <v>0</v>
      </c>
      <c r="U28" s="9">
        <f t="shared" si="7"/>
        <v>0</v>
      </c>
      <c r="V28" s="9">
        <f t="shared" si="8"/>
        <v>0</v>
      </c>
      <c r="W28" s="9">
        <f t="shared" si="9"/>
        <v>0</v>
      </c>
      <c r="X28" s="9">
        <f t="shared" si="10"/>
        <v>0</v>
      </c>
      <c r="Y28" s="9">
        <f t="shared" si="11"/>
        <v>0</v>
      </c>
      <c r="Z28" s="9">
        <f t="shared" si="12"/>
        <v>0</v>
      </c>
      <c r="AA28" s="4">
        <f t="shared" si="19"/>
        <v>0</v>
      </c>
      <c r="AB28" s="4">
        <f t="shared" si="19"/>
        <v>0</v>
      </c>
      <c r="AC28" s="4">
        <f t="shared" si="19"/>
        <v>0</v>
      </c>
      <c r="AD28" s="4">
        <f t="shared" si="19"/>
        <v>0</v>
      </c>
      <c r="AE28" s="4">
        <f t="shared" si="19"/>
        <v>0</v>
      </c>
      <c r="AF28" s="4">
        <f t="shared" si="19"/>
        <v>0</v>
      </c>
      <c r="AG28" s="4">
        <f t="shared" si="19"/>
        <v>0</v>
      </c>
      <c r="AH28" s="4">
        <f t="shared" si="19"/>
        <v>0</v>
      </c>
      <c r="AI28" s="4">
        <f t="shared" si="19"/>
        <v>0</v>
      </c>
      <c r="AJ28" s="4">
        <f t="shared" si="19"/>
        <v>0</v>
      </c>
      <c r="AK28" s="4">
        <f t="shared" si="19"/>
        <v>0</v>
      </c>
    </row>
    <row r="29" spans="1:37" ht="24" customHeight="1" x14ac:dyDescent="0.15">
      <c r="A29" s="190"/>
      <c r="B29" s="191"/>
      <c r="C29" s="180" t="s">
        <v>100</v>
      </c>
      <c r="D29" s="180"/>
      <c r="E29" s="1" t="s">
        <v>21</v>
      </c>
      <c r="F29" s="5">
        <v>2</v>
      </c>
      <c r="G29" s="71" t="str">
        <f>VLOOKUP(RIGHT(C29,LEN(C29)-1),専門科目!D$6:P$50,12,FALSE)&amp;""</f>
        <v/>
      </c>
      <c r="H29" s="71" t="str">
        <f>VLOOKUP(RIGHT(C29,LEN(C29)-1),専門科目!D$6:P$50,13,FALSE)&amp;""</f>
        <v/>
      </c>
      <c r="I29" s="184"/>
      <c r="J29" s="183"/>
      <c r="K29" s="188"/>
      <c r="L29" s="13"/>
      <c r="M29" s="4">
        <f t="shared" si="0"/>
        <v>0</v>
      </c>
      <c r="N29" s="4">
        <f t="shared" si="1"/>
        <v>0</v>
      </c>
      <c r="O29" s="9">
        <f t="shared" si="2"/>
        <v>99</v>
      </c>
      <c r="P29" s="9">
        <f t="shared" si="14"/>
        <v>0</v>
      </c>
      <c r="Q29" s="9">
        <f t="shared" si="3"/>
        <v>0</v>
      </c>
      <c r="R29" s="9">
        <f t="shared" si="4"/>
        <v>0</v>
      </c>
      <c r="S29" s="9">
        <f t="shared" si="5"/>
        <v>0</v>
      </c>
      <c r="T29" s="9">
        <f t="shared" si="6"/>
        <v>0</v>
      </c>
      <c r="U29" s="9">
        <f t="shared" si="7"/>
        <v>0</v>
      </c>
      <c r="V29" s="9">
        <f t="shared" si="8"/>
        <v>0</v>
      </c>
      <c r="W29" s="9">
        <f t="shared" si="9"/>
        <v>0</v>
      </c>
      <c r="X29" s="9">
        <f t="shared" si="10"/>
        <v>0</v>
      </c>
      <c r="Y29" s="9">
        <f t="shared" si="11"/>
        <v>0</v>
      </c>
      <c r="Z29" s="9">
        <f t="shared" si="12"/>
        <v>0</v>
      </c>
      <c r="AA29" s="4">
        <f t="shared" si="19"/>
        <v>0</v>
      </c>
      <c r="AB29" s="4">
        <f t="shared" si="19"/>
        <v>0</v>
      </c>
      <c r="AC29" s="4">
        <f t="shared" si="19"/>
        <v>0</v>
      </c>
      <c r="AD29" s="4">
        <f t="shared" si="19"/>
        <v>0</v>
      </c>
      <c r="AE29" s="4">
        <f t="shared" si="19"/>
        <v>0</v>
      </c>
      <c r="AF29" s="4">
        <f t="shared" si="19"/>
        <v>0</v>
      </c>
      <c r="AG29" s="4">
        <f t="shared" si="19"/>
        <v>0</v>
      </c>
      <c r="AH29" s="4">
        <f t="shared" si="19"/>
        <v>0</v>
      </c>
      <c r="AI29" s="4">
        <f t="shared" si="19"/>
        <v>0</v>
      </c>
      <c r="AJ29" s="4">
        <f t="shared" si="19"/>
        <v>0</v>
      </c>
      <c r="AK29" s="4">
        <f t="shared" si="19"/>
        <v>0</v>
      </c>
    </row>
    <row r="30" spans="1:37" ht="24" customHeight="1" x14ac:dyDescent="0.15">
      <c r="A30" s="190"/>
      <c r="B30" s="191"/>
      <c r="C30" s="192" t="s">
        <v>144</v>
      </c>
      <c r="D30" s="104" t="str">
        <f>SearchKamoku(共通科目!E$7:Q$34,"")</f>
        <v/>
      </c>
      <c r="E30" s="6" t="str">
        <f>IF(D30="","","１～２年")</f>
        <v/>
      </c>
      <c r="F30" s="6" t="str">
        <f>IF(D30="","",INDEX(共通科目!$G$7:$G$49,MATCH(D30,共通科目!$E$7:$E$49,0),1))</f>
        <v/>
      </c>
      <c r="G30" s="71" t="str">
        <f>IF(D30="","",VLOOKUP(D30,共通科目!E$6:Q$79,12,FALSE)&amp;"")</f>
        <v/>
      </c>
      <c r="H30" s="71" t="str">
        <f>IF(D30="","",VLOOKUP(D30,共通科目!E$6:Q$79,13,FALSE)&amp;"")</f>
        <v/>
      </c>
      <c r="I30" s="184"/>
      <c r="J30" s="183"/>
      <c r="K30" s="188"/>
      <c r="L30" s="13"/>
      <c r="M30" s="4">
        <f t="shared" si="0"/>
        <v>0</v>
      </c>
      <c r="N30" s="4">
        <f t="shared" si="1"/>
        <v>0</v>
      </c>
      <c r="O30" s="9">
        <f t="shared" si="2"/>
        <v>99</v>
      </c>
      <c r="P30" s="9">
        <f t="shared" si="14"/>
        <v>0</v>
      </c>
      <c r="Q30" s="9">
        <f t="shared" si="3"/>
        <v>0</v>
      </c>
      <c r="R30" s="9">
        <f t="shared" si="4"/>
        <v>0</v>
      </c>
      <c r="S30" s="9">
        <f t="shared" si="5"/>
        <v>0</v>
      </c>
      <c r="T30" s="9">
        <f t="shared" si="6"/>
        <v>0</v>
      </c>
      <c r="U30" s="9">
        <f t="shared" si="7"/>
        <v>0</v>
      </c>
      <c r="V30" s="9">
        <f t="shared" si="8"/>
        <v>0</v>
      </c>
      <c r="W30" s="9">
        <f t="shared" si="9"/>
        <v>0</v>
      </c>
      <c r="X30" s="9">
        <f t="shared" si="10"/>
        <v>0</v>
      </c>
      <c r="Y30" s="9">
        <f t="shared" si="11"/>
        <v>0</v>
      </c>
      <c r="Z30" s="9">
        <f t="shared" si="12"/>
        <v>0</v>
      </c>
      <c r="AA30" s="4">
        <f t="shared" si="19"/>
        <v>0</v>
      </c>
      <c r="AB30" s="4">
        <f t="shared" si="19"/>
        <v>0</v>
      </c>
      <c r="AC30" s="4">
        <f t="shared" si="19"/>
        <v>0</v>
      </c>
      <c r="AD30" s="4">
        <f t="shared" si="19"/>
        <v>0</v>
      </c>
      <c r="AE30" s="4">
        <f t="shared" si="19"/>
        <v>0</v>
      </c>
      <c r="AF30" s="4">
        <f t="shared" si="19"/>
        <v>0</v>
      </c>
      <c r="AG30" s="4">
        <f t="shared" si="19"/>
        <v>0</v>
      </c>
      <c r="AH30" s="4">
        <f t="shared" si="19"/>
        <v>0</v>
      </c>
      <c r="AI30" s="4">
        <f t="shared" si="19"/>
        <v>0</v>
      </c>
      <c r="AJ30" s="4">
        <f t="shared" si="19"/>
        <v>0</v>
      </c>
      <c r="AK30" s="4">
        <f t="shared" si="19"/>
        <v>0</v>
      </c>
    </row>
    <row r="31" spans="1:37" ht="24" customHeight="1" x14ac:dyDescent="0.15">
      <c r="A31" s="190"/>
      <c r="B31" s="191"/>
      <c r="C31" s="190"/>
      <c r="D31" s="72" t="str">
        <f>IF(D30="","",SearchKamoku(共通科目!E$7:Q$34,D30))</f>
        <v/>
      </c>
      <c r="E31" s="6" t="str">
        <f>IF(D31="","","１～２年")</f>
        <v/>
      </c>
      <c r="F31" s="6" t="str">
        <f>IF(D31="","",INDEX(共通科目!$G$7:$G$49,MATCH(D31,共通科目!$E$7:$E$49,0),1))</f>
        <v/>
      </c>
      <c r="G31" s="71" t="str">
        <f>IF(D31="","",VLOOKUP(D31,共通科目!E$6:Q$79,12,FALSE)&amp;"")</f>
        <v/>
      </c>
      <c r="H31" s="71" t="str">
        <f>IF(D31="","",VLOOKUP(D31,共通科目!E$6:Q$79,13,FALSE)&amp;"")</f>
        <v/>
      </c>
      <c r="I31" s="184"/>
      <c r="J31" s="183"/>
      <c r="K31" s="188"/>
      <c r="L31" s="13"/>
      <c r="M31" s="4">
        <f t="shared" si="0"/>
        <v>0</v>
      </c>
      <c r="N31" s="4">
        <f t="shared" si="1"/>
        <v>0</v>
      </c>
      <c r="O31" s="9">
        <f t="shared" si="2"/>
        <v>99</v>
      </c>
      <c r="P31" s="9">
        <f t="shared" si="14"/>
        <v>0</v>
      </c>
      <c r="Q31" s="9">
        <f t="shared" si="3"/>
        <v>0</v>
      </c>
      <c r="R31" s="9">
        <f t="shared" si="4"/>
        <v>0</v>
      </c>
      <c r="S31" s="9">
        <f t="shared" si="5"/>
        <v>0</v>
      </c>
      <c r="T31" s="9">
        <f t="shared" si="6"/>
        <v>0</v>
      </c>
      <c r="U31" s="9">
        <f t="shared" si="7"/>
        <v>0</v>
      </c>
      <c r="V31" s="9">
        <f t="shared" si="8"/>
        <v>0</v>
      </c>
      <c r="W31" s="9">
        <f t="shared" si="9"/>
        <v>0</v>
      </c>
      <c r="X31" s="9">
        <f t="shared" si="10"/>
        <v>0</v>
      </c>
      <c r="Y31" s="9">
        <f t="shared" si="11"/>
        <v>0</v>
      </c>
      <c r="Z31" s="9">
        <f t="shared" si="12"/>
        <v>0</v>
      </c>
      <c r="AA31" s="4">
        <f t="shared" si="19"/>
        <v>0</v>
      </c>
      <c r="AB31" s="4">
        <f t="shared" si="19"/>
        <v>0</v>
      </c>
      <c r="AC31" s="4">
        <f t="shared" si="19"/>
        <v>0</v>
      </c>
      <c r="AD31" s="4">
        <f t="shared" si="19"/>
        <v>0</v>
      </c>
      <c r="AE31" s="4">
        <f t="shared" si="19"/>
        <v>0</v>
      </c>
      <c r="AF31" s="4">
        <f t="shared" si="19"/>
        <v>0</v>
      </c>
      <c r="AG31" s="4">
        <f t="shared" si="19"/>
        <v>0</v>
      </c>
      <c r="AH31" s="4">
        <f t="shared" si="19"/>
        <v>0</v>
      </c>
      <c r="AI31" s="4">
        <f t="shared" si="19"/>
        <v>0</v>
      </c>
      <c r="AJ31" s="4">
        <f t="shared" si="19"/>
        <v>0</v>
      </c>
      <c r="AK31" s="4">
        <f t="shared" si="19"/>
        <v>0</v>
      </c>
    </row>
    <row r="32" spans="1:37" ht="24" customHeight="1" x14ac:dyDescent="0.15">
      <c r="A32" s="190"/>
      <c r="B32" s="191"/>
      <c r="C32" s="190"/>
      <c r="D32" s="72" t="str">
        <f>IF(D31="","",SearchKamoku(共通科目!E$7:Q$34,D31))</f>
        <v/>
      </c>
      <c r="E32" s="6" t="str">
        <f t="shared" ref="E32:E40" si="21">IF(D32="","","１～２年")</f>
        <v/>
      </c>
      <c r="F32" s="6" t="str">
        <f>IF(D32="","",INDEX(共通科目!$G$7:$G$49,MATCH(D32,共通科目!$E$7:$E$49,0),1))</f>
        <v/>
      </c>
      <c r="G32" s="71" t="str">
        <f>IF(D32="","",VLOOKUP(D32,共通科目!E$6:Q$79,12,FALSE)&amp;"")</f>
        <v/>
      </c>
      <c r="H32" s="71" t="str">
        <f>IF(D32="","",VLOOKUP(D32,共通科目!E$6:Q$79,13,FALSE)&amp;"")</f>
        <v/>
      </c>
      <c r="I32" s="184"/>
      <c r="J32" s="183"/>
      <c r="K32" s="188"/>
      <c r="L32" s="13"/>
      <c r="M32" s="4">
        <f t="shared" si="0"/>
        <v>0</v>
      </c>
      <c r="N32" s="4">
        <f t="shared" si="1"/>
        <v>0</v>
      </c>
      <c r="O32" s="9">
        <f t="shared" ref="O32:O63" si="22">IF(G32="",99,INDEX($M$109:$M$119,MATCH(G32,$N$109:$N$119,0),1))</f>
        <v>99</v>
      </c>
      <c r="P32" s="9">
        <f t="shared" si="14"/>
        <v>0</v>
      </c>
      <c r="Q32" s="9">
        <f t="shared" si="3"/>
        <v>0</v>
      </c>
      <c r="R32" s="9">
        <f t="shared" si="4"/>
        <v>0</v>
      </c>
      <c r="S32" s="9">
        <f t="shared" si="5"/>
        <v>0</v>
      </c>
      <c r="T32" s="9">
        <f t="shared" si="6"/>
        <v>0</v>
      </c>
      <c r="U32" s="9">
        <f t="shared" si="7"/>
        <v>0</v>
      </c>
      <c r="V32" s="9">
        <f t="shared" si="8"/>
        <v>0</v>
      </c>
      <c r="W32" s="9">
        <f t="shared" si="9"/>
        <v>0</v>
      </c>
      <c r="X32" s="9">
        <f t="shared" si="10"/>
        <v>0</v>
      </c>
      <c r="Y32" s="9">
        <f t="shared" si="11"/>
        <v>0</v>
      </c>
      <c r="Z32" s="9">
        <f t="shared" si="12"/>
        <v>0</v>
      </c>
      <c r="AA32" s="4">
        <f t="shared" ref="AA32:AK48" si="23">IF($O32=AA$2,$M32,0)</f>
        <v>0</v>
      </c>
      <c r="AB32" s="4">
        <f t="shared" si="23"/>
        <v>0</v>
      </c>
      <c r="AC32" s="4">
        <f t="shared" si="23"/>
        <v>0</v>
      </c>
      <c r="AD32" s="4">
        <f t="shared" si="23"/>
        <v>0</v>
      </c>
      <c r="AE32" s="4">
        <f t="shared" si="23"/>
        <v>0</v>
      </c>
      <c r="AF32" s="4">
        <f t="shared" si="23"/>
        <v>0</v>
      </c>
      <c r="AG32" s="4">
        <f t="shared" si="23"/>
        <v>0</v>
      </c>
      <c r="AH32" s="4">
        <f t="shared" si="23"/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</row>
    <row r="33" spans="1:37" ht="24" customHeight="1" x14ac:dyDescent="0.15">
      <c r="A33" s="190"/>
      <c r="B33" s="191"/>
      <c r="C33" s="190"/>
      <c r="D33" s="72" t="str">
        <f>IF(D32="","",SearchKamoku(共通科目!E$7:Q$34,D32))</f>
        <v/>
      </c>
      <c r="E33" s="6" t="str">
        <f t="shared" si="21"/>
        <v/>
      </c>
      <c r="F33" s="6" t="str">
        <f>IF(D33="","",INDEX(共通科目!$G$7:$G$49,MATCH(D33,共通科目!$E$7:$E$49,0),1))</f>
        <v/>
      </c>
      <c r="G33" s="71" t="str">
        <f>IF(D33="","",VLOOKUP(D33,共通科目!E$6:Q$79,12,FALSE)&amp;"")</f>
        <v/>
      </c>
      <c r="H33" s="71" t="str">
        <f>IF(D33="","",VLOOKUP(D33,共通科目!E$6:Q$79,13,FALSE)&amp;"")</f>
        <v/>
      </c>
      <c r="I33" s="184"/>
      <c r="J33" s="183"/>
      <c r="K33" s="188"/>
      <c r="L33" s="13"/>
      <c r="M33" s="4">
        <f t="shared" si="0"/>
        <v>0</v>
      </c>
      <c r="N33" s="4">
        <f t="shared" si="1"/>
        <v>0</v>
      </c>
      <c r="O33" s="9">
        <f t="shared" si="22"/>
        <v>99</v>
      </c>
      <c r="P33" s="9">
        <f t="shared" si="14"/>
        <v>0</v>
      </c>
      <c r="Q33" s="9">
        <f t="shared" si="3"/>
        <v>0</v>
      </c>
      <c r="R33" s="9">
        <f t="shared" si="4"/>
        <v>0</v>
      </c>
      <c r="S33" s="9">
        <f t="shared" si="5"/>
        <v>0</v>
      </c>
      <c r="T33" s="9">
        <f t="shared" si="6"/>
        <v>0</v>
      </c>
      <c r="U33" s="9">
        <f t="shared" si="7"/>
        <v>0</v>
      </c>
      <c r="V33" s="9">
        <f t="shared" si="8"/>
        <v>0</v>
      </c>
      <c r="W33" s="9">
        <f t="shared" si="9"/>
        <v>0</v>
      </c>
      <c r="X33" s="9">
        <f t="shared" si="10"/>
        <v>0</v>
      </c>
      <c r="Y33" s="9">
        <f t="shared" si="11"/>
        <v>0</v>
      </c>
      <c r="Z33" s="9">
        <f t="shared" si="12"/>
        <v>0</v>
      </c>
      <c r="AA33" s="4">
        <f t="shared" si="23"/>
        <v>0</v>
      </c>
      <c r="AB33" s="4">
        <f t="shared" si="23"/>
        <v>0</v>
      </c>
      <c r="AC33" s="4">
        <f t="shared" si="23"/>
        <v>0</v>
      </c>
      <c r="AD33" s="4">
        <f t="shared" si="23"/>
        <v>0</v>
      </c>
      <c r="AE33" s="4">
        <f t="shared" si="23"/>
        <v>0</v>
      </c>
      <c r="AF33" s="4">
        <f t="shared" si="23"/>
        <v>0</v>
      </c>
      <c r="AG33" s="4">
        <f t="shared" si="23"/>
        <v>0</v>
      </c>
      <c r="AH33" s="4">
        <f t="shared" si="23"/>
        <v>0</v>
      </c>
      <c r="AI33" s="4">
        <f t="shared" si="23"/>
        <v>0</v>
      </c>
      <c r="AJ33" s="4">
        <f t="shared" si="23"/>
        <v>0</v>
      </c>
      <c r="AK33" s="4">
        <f t="shared" si="23"/>
        <v>0</v>
      </c>
    </row>
    <row r="34" spans="1:37" ht="24" customHeight="1" x14ac:dyDescent="0.15">
      <c r="A34" s="190"/>
      <c r="B34" s="191"/>
      <c r="C34" s="190"/>
      <c r="D34" s="72" t="str">
        <f>IF(D33="","",SearchKamoku(共通科目!E$7:Q$34,D33))</f>
        <v/>
      </c>
      <c r="E34" s="6" t="str">
        <f t="shared" si="21"/>
        <v/>
      </c>
      <c r="F34" s="6" t="str">
        <f>IF(D34="","",INDEX(共通科目!$G$7:$G$49,MATCH(D34,共通科目!$E$7:$E$49,0),1))</f>
        <v/>
      </c>
      <c r="G34" s="71" t="str">
        <f>IF(D34="","",VLOOKUP(D34,共通科目!E$6:Q$79,12,FALSE)&amp;"")</f>
        <v/>
      </c>
      <c r="H34" s="71" t="str">
        <f>IF(D34="","",VLOOKUP(D34,共通科目!E$6:Q$79,13,FALSE)&amp;"")</f>
        <v/>
      </c>
      <c r="I34" s="184"/>
      <c r="J34" s="183"/>
      <c r="K34" s="188"/>
      <c r="L34" s="13"/>
      <c r="M34" s="4">
        <f t="shared" si="0"/>
        <v>0</v>
      </c>
      <c r="N34" s="4">
        <f t="shared" si="1"/>
        <v>0</v>
      </c>
      <c r="O34" s="9">
        <f t="shared" si="22"/>
        <v>99</v>
      </c>
      <c r="P34" s="9">
        <f t="shared" ref="P34:P39" si="24">IF($O34=AA$2,$N34,0)</f>
        <v>0</v>
      </c>
      <c r="Q34" s="9">
        <f t="shared" ref="Q34:Q39" si="25">IF($O34=AB$2,$N34,0)</f>
        <v>0</v>
      </c>
      <c r="R34" s="9">
        <f t="shared" ref="R34:R39" si="26">IF($O34=AC$2,$N34,0)</f>
        <v>0</v>
      </c>
      <c r="S34" s="9">
        <f t="shared" ref="S34:S39" si="27">IF($O34=AD$2,$N34,0)</f>
        <v>0</v>
      </c>
      <c r="T34" s="9">
        <f t="shared" ref="T34:T39" si="28">IF($O34=AE$2,$N34,0)</f>
        <v>0</v>
      </c>
      <c r="U34" s="9">
        <f t="shared" ref="U34:U39" si="29">IF($O34=AF$2,$N34,0)</f>
        <v>0</v>
      </c>
      <c r="V34" s="9">
        <f t="shared" ref="V34:V39" si="30">IF($O34=AG$2,$N34,0)</f>
        <v>0</v>
      </c>
      <c r="W34" s="9">
        <f t="shared" ref="W34:W39" si="31">IF($O34=AH$2,$N34,0)</f>
        <v>0</v>
      </c>
      <c r="X34" s="9">
        <f t="shared" ref="X34:X39" si="32">IF($O34=AI$2,$N34,0)</f>
        <v>0</v>
      </c>
      <c r="Y34" s="9">
        <f t="shared" ref="Y34:Y39" si="33">IF($O34=AJ$2,$N34,0)</f>
        <v>0</v>
      </c>
      <c r="Z34" s="9">
        <f t="shared" ref="Z34:Z39" si="34">IF($O34=AK$2,$N34,0)</f>
        <v>0</v>
      </c>
      <c r="AA34" s="4">
        <f t="shared" si="23"/>
        <v>0</v>
      </c>
      <c r="AB34" s="4">
        <f t="shared" si="23"/>
        <v>0</v>
      </c>
      <c r="AC34" s="4">
        <f t="shared" si="23"/>
        <v>0</v>
      </c>
      <c r="AD34" s="4">
        <f t="shared" si="23"/>
        <v>0</v>
      </c>
      <c r="AE34" s="4">
        <f t="shared" si="23"/>
        <v>0</v>
      </c>
      <c r="AF34" s="4">
        <f t="shared" si="23"/>
        <v>0</v>
      </c>
      <c r="AG34" s="4">
        <f t="shared" si="23"/>
        <v>0</v>
      </c>
      <c r="AH34" s="4">
        <f t="shared" si="23"/>
        <v>0</v>
      </c>
      <c r="AI34" s="4">
        <f t="shared" si="23"/>
        <v>0</v>
      </c>
      <c r="AJ34" s="4">
        <f t="shared" si="23"/>
        <v>0</v>
      </c>
      <c r="AK34" s="4">
        <f t="shared" si="23"/>
        <v>0</v>
      </c>
    </row>
    <row r="35" spans="1:37" ht="24" customHeight="1" x14ac:dyDescent="0.15">
      <c r="A35" s="190"/>
      <c r="B35" s="191"/>
      <c r="C35" s="190"/>
      <c r="D35" s="72" t="str">
        <f>IF(D34="","",SearchKamoku(共通科目!E$7:Q$34,D34))</f>
        <v/>
      </c>
      <c r="E35" s="6" t="str">
        <f t="shared" si="21"/>
        <v/>
      </c>
      <c r="F35" s="6" t="str">
        <f>IF(D35="","",INDEX(共通科目!$G$7:$G$49,MATCH(D35,共通科目!$E$7:$E$49,0),1))</f>
        <v/>
      </c>
      <c r="G35" s="71" t="str">
        <f>IF(D35="","",VLOOKUP(D35,共通科目!E$6:Q$79,12,FALSE)&amp;"")</f>
        <v/>
      </c>
      <c r="H35" s="71" t="str">
        <f>IF(D35="","",VLOOKUP(D35,共通科目!E$6:Q$79,13,FALSE)&amp;"")</f>
        <v/>
      </c>
      <c r="I35" s="184"/>
      <c r="J35" s="183"/>
      <c r="K35" s="188"/>
      <c r="L35" s="13"/>
      <c r="M35" s="4">
        <f t="shared" ref="M35:M60" si="35">IF(OR(F35="",H35=""),0,F35*INDEX($O$95:$O$104,MATCH(H35,$N$95:$N$104,0),1))</f>
        <v>0</v>
      </c>
      <c r="N35" s="4">
        <f t="shared" ref="N35:N60" si="36">IF(OR(F35="",H35=""),0,F35*IF(INDEX($O$95:$O$104,MATCH(H35,$N$95:$N$104,0),1)&gt;0,1,0))</f>
        <v>0</v>
      </c>
      <c r="O35" s="9">
        <f t="shared" si="22"/>
        <v>99</v>
      </c>
      <c r="P35" s="9">
        <f t="shared" si="24"/>
        <v>0</v>
      </c>
      <c r="Q35" s="9">
        <f t="shared" si="25"/>
        <v>0</v>
      </c>
      <c r="R35" s="9">
        <f t="shared" si="26"/>
        <v>0</v>
      </c>
      <c r="S35" s="9">
        <f t="shared" si="27"/>
        <v>0</v>
      </c>
      <c r="T35" s="9">
        <f t="shared" si="28"/>
        <v>0</v>
      </c>
      <c r="U35" s="9">
        <f t="shared" si="29"/>
        <v>0</v>
      </c>
      <c r="V35" s="9">
        <f t="shared" si="30"/>
        <v>0</v>
      </c>
      <c r="W35" s="9">
        <f t="shared" si="31"/>
        <v>0</v>
      </c>
      <c r="X35" s="9">
        <f t="shared" si="32"/>
        <v>0</v>
      </c>
      <c r="Y35" s="9">
        <f t="shared" si="33"/>
        <v>0</v>
      </c>
      <c r="Z35" s="9">
        <f t="shared" si="34"/>
        <v>0</v>
      </c>
      <c r="AA35" s="4">
        <f t="shared" si="23"/>
        <v>0</v>
      </c>
      <c r="AB35" s="4">
        <f t="shared" si="23"/>
        <v>0</v>
      </c>
      <c r="AC35" s="4">
        <f t="shared" si="23"/>
        <v>0</v>
      </c>
      <c r="AD35" s="4">
        <f t="shared" si="23"/>
        <v>0</v>
      </c>
      <c r="AE35" s="4">
        <f t="shared" si="23"/>
        <v>0</v>
      </c>
      <c r="AF35" s="4">
        <f t="shared" si="23"/>
        <v>0</v>
      </c>
      <c r="AG35" s="4">
        <f t="shared" si="23"/>
        <v>0</v>
      </c>
      <c r="AH35" s="4">
        <f t="shared" si="23"/>
        <v>0</v>
      </c>
      <c r="AI35" s="4">
        <f t="shared" si="23"/>
        <v>0</v>
      </c>
      <c r="AJ35" s="4">
        <f t="shared" si="23"/>
        <v>0</v>
      </c>
      <c r="AK35" s="4">
        <f t="shared" si="23"/>
        <v>0</v>
      </c>
    </row>
    <row r="36" spans="1:37" ht="24" customHeight="1" x14ac:dyDescent="0.15">
      <c r="A36" s="190"/>
      <c r="B36" s="191"/>
      <c r="C36" s="190"/>
      <c r="D36" s="72" t="str">
        <f>IF(D35="","",SearchKamoku(共通科目!E$7:Q$34,D35))</f>
        <v/>
      </c>
      <c r="E36" s="6" t="str">
        <f t="shared" si="21"/>
        <v/>
      </c>
      <c r="F36" s="6" t="str">
        <f>IF(D36="","",INDEX(共通科目!$G$7:$G$49,MATCH(D36,共通科目!$E$7:$E$49,0),1))</f>
        <v/>
      </c>
      <c r="G36" s="71" t="str">
        <f>IF(D36="","",VLOOKUP(D36,共通科目!E$6:Q$79,12,FALSE)&amp;"")</f>
        <v/>
      </c>
      <c r="H36" s="71" t="str">
        <f>IF(D36="","",VLOOKUP(D36,共通科目!E$6:Q$79,13,FALSE)&amp;"")</f>
        <v/>
      </c>
      <c r="I36" s="184"/>
      <c r="J36" s="183"/>
      <c r="K36" s="188"/>
      <c r="L36" s="13"/>
      <c r="M36" s="4">
        <f t="shared" si="35"/>
        <v>0</v>
      </c>
      <c r="N36" s="4">
        <f t="shared" si="36"/>
        <v>0</v>
      </c>
      <c r="O36" s="9">
        <f t="shared" si="22"/>
        <v>99</v>
      </c>
      <c r="P36" s="9">
        <f t="shared" si="24"/>
        <v>0</v>
      </c>
      <c r="Q36" s="9">
        <f t="shared" si="25"/>
        <v>0</v>
      </c>
      <c r="R36" s="9">
        <f t="shared" si="26"/>
        <v>0</v>
      </c>
      <c r="S36" s="9">
        <f t="shared" si="27"/>
        <v>0</v>
      </c>
      <c r="T36" s="9">
        <f t="shared" si="28"/>
        <v>0</v>
      </c>
      <c r="U36" s="9">
        <f t="shared" si="29"/>
        <v>0</v>
      </c>
      <c r="V36" s="9">
        <f t="shared" si="30"/>
        <v>0</v>
      </c>
      <c r="W36" s="9">
        <f t="shared" si="31"/>
        <v>0</v>
      </c>
      <c r="X36" s="9">
        <f t="shared" si="32"/>
        <v>0</v>
      </c>
      <c r="Y36" s="9">
        <f t="shared" si="33"/>
        <v>0</v>
      </c>
      <c r="Z36" s="9">
        <f t="shared" si="34"/>
        <v>0</v>
      </c>
      <c r="AA36" s="4">
        <f t="shared" si="23"/>
        <v>0</v>
      </c>
      <c r="AB36" s="4">
        <f t="shared" si="23"/>
        <v>0</v>
      </c>
      <c r="AC36" s="4">
        <f t="shared" si="23"/>
        <v>0</v>
      </c>
      <c r="AD36" s="4">
        <f t="shared" si="23"/>
        <v>0</v>
      </c>
      <c r="AE36" s="4">
        <f t="shared" si="23"/>
        <v>0</v>
      </c>
      <c r="AF36" s="4">
        <f t="shared" si="23"/>
        <v>0</v>
      </c>
      <c r="AG36" s="4">
        <f t="shared" si="23"/>
        <v>0</v>
      </c>
      <c r="AH36" s="4">
        <f t="shared" si="23"/>
        <v>0</v>
      </c>
      <c r="AI36" s="4">
        <f t="shared" si="23"/>
        <v>0</v>
      </c>
      <c r="AJ36" s="4">
        <f t="shared" si="23"/>
        <v>0</v>
      </c>
      <c r="AK36" s="4">
        <f t="shared" si="23"/>
        <v>0</v>
      </c>
    </row>
    <row r="37" spans="1:37" ht="24" customHeight="1" x14ac:dyDescent="0.15">
      <c r="A37" s="190"/>
      <c r="B37" s="191"/>
      <c r="C37" s="190"/>
      <c r="D37" s="72" t="str">
        <f>IF(D36="","",SearchKamoku(共通科目!E$7:Q$34,D36))</f>
        <v/>
      </c>
      <c r="E37" s="6" t="str">
        <f t="shared" si="21"/>
        <v/>
      </c>
      <c r="F37" s="6" t="str">
        <f>IF(D37="","",INDEX(共通科目!$G$7:$G$49,MATCH(D37,共通科目!$E$7:$E$49,0),1))</f>
        <v/>
      </c>
      <c r="G37" s="71" t="str">
        <f>IF(D37="","",VLOOKUP(D37,共通科目!E$6:Q$79,12,FALSE)&amp;"")</f>
        <v/>
      </c>
      <c r="H37" s="71" t="str">
        <f>IF(D37="","",VLOOKUP(D37,共通科目!E$6:Q$79,13,FALSE)&amp;"")</f>
        <v/>
      </c>
      <c r="I37" s="184"/>
      <c r="J37" s="183"/>
      <c r="K37" s="188"/>
      <c r="L37" s="13"/>
      <c r="M37" s="4">
        <f t="shared" si="35"/>
        <v>0</v>
      </c>
      <c r="N37" s="4">
        <f t="shared" si="36"/>
        <v>0</v>
      </c>
      <c r="O37" s="9">
        <f t="shared" si="22"/>
        <v>99</v>
      </c>
      <c r="P37" s="9">
        <f t="shared" si="24"/>
        <v>0</v>
      </c>
      <c r="Q37" s="9">
        <f t="shared" si="25"/>
        <v>0</v>
      </c>
      <c r="R37" s="9">
        <f t="shared" si="26"/>
        <v>0</v>
      </c>
      <c r="S37" s="9">
        <f t="shared" si="27"/>
        <v>0</v>
      </c>
      <c r="T37" s="9">
        <f t="shared" si="28"/>
        <v>0</v>
      </c>
      <c r="U37" s="9">
        <f t="shared" si="29"/>
        <v>0</v>
      </c>
      <c r="V37" s="9">
        <f t="shared" si="30"/>
        <v>0</v>
      </c>
      <c r="W37" s="9">
        <f t="shared" si="31"/>
        <v>0</v>
      </c>
      <c r="X37" s="9">
        <f t="shared" si="32"/>
        <v>0</v>
      </c>
      <c r="Y37" s="9">
        <f t="shared" si="33"/>
        <v>0</v>
      </c>
      <c r="Z37" s="9">
        <f t="shared" si="34"/>
        <v>0</v>
      </c>
      <c r="AA37" s="4">
        <f t="shared" si="23"/>
        <v>0</v>
      </c>
      <c r="AB37" s="4">
        <f t="shared" si="23"/>
        <v>0</v>
      </c>
      <c r="AC37" s="4">
        <f t="shared" si="23"/>
        <v>0</v>
      </c>
      <c r="AD37" s="4">
        <f t="shared" si="23"/>
        <v>0</v>
      </c>
      <c r="AE37" s="4">
        <f t="shared" si="23"/>
        <v>0</v>
      </c>
      <c r="AF37" s="4">
        <f t="shared" si="23"/>
        <v>0</v>
      </c>
      <c r="AG37" s="4">
        <f t="shared" si="23"/>
        <v>0</v>
      </c>
      <c r="AH37" s="4">
        <f t="shared" si="23"/>
        <v>0</v>
      </c>
      <c r="AI37" s="4">
        <f t="shared" si="23"/>
        <v>0</v>
      </c>
      <c r="AJ37" s="4">
        <f t="shared" si="23"/>
        <v>0</v>
      </c>
      <c r="AK37" s="4">
        <f t="shared" si="23"/>
        <v>0</v>
      </c>
    </row>
    <row r="38" spans="1:37" ht="24" customHeight="1" x14ac:dyDescent="0.15">
      <c r="A38" s="190"/>
      <c r="B38" s="191"/>
      <c r="C38" s="190"/>
      <c r="D38" s="72" t="str">
        <f>IF(D37="","",SearchKamoku(共通科目!E$7:Q$34,D37))</f>
        <v/>
      </c>
      <c r="E38" s="6" t="str">
        <f t="shared" si="21"/>
        <v/>
      </c>
      <c r="F38" s="6" t="str">
        <f>IF(D38="","",INDEX(共通科目!$G$7:$G$49,MATCH(D38,共通科目!$E$7:$E$49,0),1))</f>
        <v/>
      </c>
      <c r="G38" s="71" t="str">
        <f>IF(D38="","",VLOOKUP(D38,共通科目!E$6:Q$79,12,FALSE)&amp;"")</f>
        <v/>
      </c>
      <c r="H38" s="71" t="str">
        <f>IF(D38="","",VLOOKUP(D38,共通科目!E$6:Q$79,13,FALSE)&amp;"")</f>
        <v/>
      </c>
      <c r="I38" s="184"/>
      <c r="J38" s="183"/>
      <c r="K38" s="188"/>
      <c r="L38" s="13"/>
      <c r="M38" s="4">
        <f t="shared" si="35"/>
        <v>0</v>
      </c>
      <c r="N38" s="4">
        <f t="shared" si="36"/>
        <v>0</v>
      </c>
      <c r="O38" s="9">
        <f t="shared" si="22"/>
        <v>99</v>
      </c>
      <c r="P38" s="9">
        <f t="shared" si="24"/>
        <v>0</v>
      </c>
      <c r="Q38" s="9">
        <f t="shared" si="25"/>
        <v>0</v>
      </c>
      <c r="R38" s="9">
        <f t="shared" si="26"/>
        <v>0</v>
      </c>
      <c r="S38" s="9">
        <f t="shared" si="27"/>
        <v>0</v>
      </c>
      <c r="T38" s="9">
        <f t="shared" si="28"/>
        <v>0</v>
      </c>
      <c r="U38" s="9">
        <f t="shared" si="29"/>
        <v>0</v>
      </c>
      <c r="V38" s="9">
        <f t="shared" si="30"/>
        <v>0</v>
      </c>
      <c r="W38" s="9">
        <f t="shared" si="31"/>
        <v>0</v>
      </c>
      <c r="X38" s="9">
        <f t="shared" si="32"/>
        <v>0</v>
      </c>
      <c r="Y38" s="9">
        <f t="shared" si="33"/>
        <v>0</v>
      </c>
      <c r="Z38" s="9">
        <f t="shared" si="34"/>
        <v>0</v>
      </c>
      <c r="AA38" s="4">
        <f t="shared" si="23"/>
        <v>0</v>
      </c>
      <c r="AB38" s="4">
        <f t="shared" si="23"/>
        <v>0</v>
      </c>
      <c r="AC38" s="4">
        <f t="shared" si="23"/>
        <v>0</v>
      </c>
      <c r="AD38" s="4">
        <f t="shared" si="23"/>
        <v>0</v>
      </c>
      <c r="AE38" s="4">
        <f t="shared" si="23"/>
        <v>0</v>
      </c>
      <c r="AF38" s="4">
        <f t="shared" si="23"/>
        <v>0</v>
      </c>
      <c r="AG38" s="4">
        <f t="shared" si="23"/>
        <v>0</v>
      </c>
      <c r="AH38" s="4">
        <f t="shared" si="23"/>
        <v>0</v>
      </c>
      <c r="AI38" s="4">
        <f t="shared" si="23"/>
        <v>0</v>
      </c>
      <c r="AJ38" s="4">
        <f t="shared" si="23"/>
        <v>0</v>
      </c>
      <c r="AK38" s="4">
        <f t="shared" si="23"/>
        <v>0</v>
      </c>
    </row>
    <row r="39" spans="1:37" ht="24" customHeight="1" x14ac:dyDescent="0.15">
      <c r="A39" s="190"/>
      <c r="B39" s="191"/>
      <c r="C39" s="190"/>
      <c r="D39" s="72" t="str">
        <f>IF(D38="","",SearchKamoku(共通科目!E$7:Q$34,D38))</f>
        <v/>
      </c>
      <c r="E39" s="6" t="str">
        <f t="shared" si="21"/>
        <v/>
      </c>
      <c r="F39" s="6" t="str">
        <f>IF(D39="","",INDEX(共通科目!$G$7:$G$49,MATCH(D39,共通科目!$E$7:$E$49,0),1))</f>
        <v/>
      </c>
      <c r="G39" s="71" t="str">
        <f>IF(D39="","",VLOOKUP(D39,共通科目!E$6:Q$79,12,FALSE)&amp;"")</f>
        <v/>
      </c>
      <c r="H39" s="71" t="str">
        <f>IF(D39="","",VLOOKUP(D39,共通科目!E$6:Q$79,13,FALSE)&amp;"")</f>
        <v/>
      </c>
      <c r="I39" s="184"/>
      <c r="J39" s="183"/>
      <c r="K39" s="188"/>
      <c r="L39" s="13"/>
      <c r="M39" s="4">
        <f t="shared" si="35"/>
        <v>0</v>
      </c>
      <c r="N39" s="4">
        <f t="shared" si="36"/>
        <v>0</v>
      </c>
      <c r="O39" s="9">
        <f t="shared" si="22"/>
        <v>99</v>
      </c>
      <c r="P39" s="9">
        <f t="shared" si="24"/>
        <v>0</v>
      </c>
      <c r="Q39" s="9">
        <f t="shared" si="25"/>
        <v>0</v>
      </c>
      <c r="R39" s="9">
        <f t="shared" si="26"/>
        <v>0</v>
      </c>
      <c r="S39" s="9">
        <f t="shared" si="27"/>
        <v>0</v>
      </c>
      <c r="T39" s="9">
        <f t="shared" si="28"/>
        <v>0</v>
      </c>
      <c r="U39" s="9">
        <f t="shared" si="29"/>
        <v>0</v>
      </c>
      <c r="V39" s="9">
        <f t="shared" si="30"/>
        <v>0</v>
      </c>
      <c r="W39" s="9">
        <f t="shared" si="31"/>
        <v>0</v>
      </c>
      <c r="X39" s="9">
        <f t="shared" si="32"/>
        <v>0</v>
      </c>
      <c r="Y39" s="9">
        <f t="shared" si="33"/>
        <v>0</v>
      </c>
      <c r="Z39" s="9">
        <f t="shared" si="34"/>
        <v>0</v>
      </c>
      <c r="AA39" s="4">
        <f t="shared" si="23"/>
        <v>0</v>
      </c>
      <c r="AB39" s="4">
        <f t="shared" si="23"/>
        <v>0</v>
      </c>
      <c r="AC39" s="4">
        <f t="shared" si="23"/>
        <v>0</v>
      </c>
      <c r="AD39" s="4">
        <f t="shared" si="23"/>
        <v>0</v>
      </c>
      <c r="AE39" s="4">
        <f t="shared" si="23"/>
        <v>0</v>
      </c>
      <c r="AF39" s="4">
        <f t="shared" si="23"/>
        <v>0</v>
      </c>
      <c r="AG39" s="4">
        <f t="shared" si="23"/>
        <v>0</v>
      </c>
      <c r="AH39" s="4">
        <f t="shared" si="23"/>
        <v>0</v>
      </c>
      <c r="AI39" s="4">
        <f t="shared" si="23"/>
        <v>0</v>
      </c>
      <c r="AJ39" s="4">
        <f t="shared" si="23"/>
        <v>0</v>
      </c>
      <c r="AK39" s="4">
        <f t="shared" si="23"/>
        <v>0</v>
      </c>
    </row>
    <row r="40" spans="1:37" ht="24" customHeight="1" x14ac:dyDescent="0.15">
      <c r="A40" s="190"/>
      <c r="B40" s="191"/>
      <c r="C40" s="190"/>
      <c r="D40" s="72" t="str">
        <f>IF(D39="","",SearchKamoku(共通科目!E$7:Q$34,D39))</f>
        <v/>
      </c>
      <c r="E40" s="6" t="str">
        <f t="shared" si="21"/>
        <v/>
      </c>
      <c r="F40" s="6" t="str">
        <f>IF(D40="","",INDEX(共通科目!$G$7:$G$49,MATCH(D40,共通科目!$E$7:$E$49,0),1))</f>
        <v/>
      </c>
      <c r="G40" s="71" t="str">
        <f>IF(D40="","",VLOOKUP(D40,共通科目!E$6:Q$79,12,FALSE)&amp;"")</f>
        <v/>
      </c>
      <c r="H40" s="71" t="str">
        <f>IF(D40="","",VLOOKUP(D40,共通科目!E$6:Q$79,13,FALSE)&amp;"")</f>
        <v/>
      </c>
      <c r="I40" s="184"/>
      <c r="J40" s="183"/>
      <c r="K40" s="188"/>
      <c r="L40" s="13"/>
      <c r="M40" s="4">
        <f t="shared" si="35"/>
        <v>0</v>
      </c>
      <c r="N40" s="4">
        <f t="shared" si="36"/>
        <v>0</v>
      </c>
      <c r="O40" s="9">
        <f t="shared" si="22"/>
        <v>99</v>
      </c>
      <c r="P40" s="9">
        <f t="shared" si="14"/>
        <v>0</v>
      </c>
      <c r="Q40" s="9">
        <f t="shared" si="3"/>
        <v>0</v>
      </c>
      <c r="R40" s="9">
        <f t="shared" si="4"/>
        <v>0</v>
      </c>
      <c r="S40" s="9">
        <f t="shared" si="5"/>
        <v>0</v>
      </c>
      <c r="T40" s="9">
        <f t="shared" si="6"/>
        <v>0</v>
      </c>
      <c r="U40" s="9">
        <f t="shared" si="7"/>
        <v>0</v>
      </c>
      <c r="V40" s="9">
        <f t="shared" si="8"/>
        <v>0</v>
      </c>
      <c r="W40" s="9">
        <f t="shared" si="9"/>
        <v>0</v>
      </c>
      <c r="X40" s="9">
        <f t="shared" si="10"/>
        <v>0</v>
      </c>
      <c r="Y40" s="9">
        <f t="shared" si="11"/>
        <v>0</v>
      </c>
      <c r="Z40" s="9">
        <f t="shared" si="12"/>
        <v>0</v>
      </c>
      <c r="AA40" s="4">
        <f t="shared" si="23"/>
        <v>0</v>
      </c>
      <c r="AB40" s="4">
        <f t="shared" si="23"/>
        <v>0</v>
      </c>
      <c r="AC40" s="4">
        <f t="shared" si="23"/>
        <v>0</v>
      </c>
      <c r="AD40" s="4">
        <f t="shared" si="23"/>
        <v>0</v>
      </c>
      <c r="AE40" s="4">
        <f t="shared" si="23"/>
        <v>0</v>
      </c>
      <c r="AF40" s="4">
        <f t="shared" si="23"/>
        <v>0</v>
      </c>
      <c r="AG40" s="4">
        <f t="shared" si="23"/>
        <v>0</v>
      </c>
      <c r="AH40" s="4">
        <f t="shared" si="23"/>
        <v>0</v>
      </c>
      <c r="AI40" s="4">
        <f t="shared" si="23"/>
        <v>0</v>
      </c>
      <c r="AJ40" s="4">
        <f t="shared" si="23"/>
        <v>0</v>
      </c>
      <c r="AK40" s="4">
        <f t="shared" si="23"/>
        <v>0</v>
      </c>
    </row>
    <row r="41" spans="1:37" ht="24" customHeight="1" x14ac:dyDescent="0.15">
      <c r="A41" s="189" t="s">
        <v>24</v>
      </c>
      <c r="B41" s="180" t="s">
        <v>32</v>
      </c>
      <c r="C41" s="179" t="s">
        <v>118</v>
      </c>
      <c r="D41" s="179"/>
      <c r="E41" s="1" t="s">
        <v>1</v>
      </c>
      <c r="F41" s="5">
        <v>2</v>
      </c>
      <c r="G41" s="71" t="str">
        <f>VLOOKUP(RIGHT(C41,LEN(C41)-1),専門科目!D$6:P$50,12,FALSE)&amp;""</f>
        <v/>
      </c>
      <c r="H41" s="71" t="str">
        <f>VLOOKUP(RIGHT(C41,LEN(C41)-1),専門科目!D$6:P$50,13,FALSE)&amp;""</f>
        <v/>
      </c>
      <c r="I41" s="184">
        <f>SUM(N41:N50)</f>
        <v>0</v>
      </c>
      <c r="J41" s="183" t="str">
        <f>IF(SUM(N41:N50)=0,"0",SUM(M41:M50))</f>
        <v>0</v>
      </c>
      <c r="K41" s="188" t="str">
        <f>IF(SUM(N41:N50)=0,"0",SUM(M41:M50)/SUM(N41:N50))</f>
        <v>0</v>
      </c>
      <c r="L41" s="11"/>
      <c r="M41" s="4">
        <f t="shared" si="35"/>
        <v>0</v>
      </c>
      <c r="N41" s="4">
        <f t="shared" si="36"/>
        <v>0</v>
      </c>
      <c r="O41" s="9">
        <f t="shared" si="22"/>
        <v>99</v>
      </c>
      <c r="P41" s="9">
        <f t="shared" si="14"/>
        <v>0</v>
      </c>
      <c r="Q41" s="9">
        <f t="shared" si="3"/>
        <v>0</v>
      </c>
      <c r="R41" s="9">
        <f t="shared" si="4"/>
        <v>0</v>
      </c>
      <c r="S41" s="9">
        <f t="shared" si="5"/>
        <v>0</v>
      </c>
      <c r="T41" s="9">
        <f t="shared" si="6"/>
        <v>0</v>
      </c>
      <c r="U41" s="9">
        <f t="shared" si="7"/>
        <v>0</v>
      </c>
      <c r="V41" s="9">
        <f t="shared" si="8"/>
        <v>0</v>
      </c>
      <c r="W41" s="9">
        <f t="shared" si="9"/>
        <v>0</v>
      </c>
      <c r="X41" s="9">
        <f t="shared" si="10"/>
        <v>0</v>
      </c>
      <c r="Y41" s="9">
        <f t="shared" si="11"/>
        <v>0</v>
      </c>
      <c r="Z41" s="9">
        <f t="shared" si="12"/>
        <v>0</v>
      </c>
      <c r="AA41" s="4">
        <f t="shared" si="23"/>
        <v>0</v>
      </c>
      <c r="AB41" s="4">
        <f t="shared" si="23"/>
        <v>0</v>
      </c>
      <c r="AC41" s="4">
        <f t="shared" si="23"/>
        <v>0</v>
      </c>
      <c r="AD41" s="4">
        <f t="shared" si="23"/>
        <v>0</v>
      </c>
      <c r="AE41" s="4">
        <f t="shared" si="23"/>
        <v>0</v>
      </c>
      <c r="AF41" s="4">
        <f t="shared" si="23"/>
        <v>0</v>
      </c>
      <c r="AG41" s="4">
        <f t="shared" si="23"/>
        <v>0</v>
      </c>
      <c r="AH41" s="4">
        <f t="shared" si="23"/>
        <v>0</v>
      </c>
      <c r="AI41" s="4">
        <f t="shared" si="23"/>
        <v>0</v>
      </c>
      <c r="AJ41" s="4">
        <f t="shared" si="23"/>
        <v>0</v>
      </c>
      <c r="AK41" s="4">
        <f t="shared" si="23"/>
        <v>0</v>
      </c>
    </row>
    <row r="42" spans="1:37" ht="24" customHeight="1" x14ac:dyDescent="0.15">
      <c r="A42" s="189"/>
      <c r="B42" s="180"/>
      <c r="C42" s="180" t="s">
        <v>101</v>
      </c>
      <c r="D42" s="180"/>
      <c r="E42" s="1" t="s">
        <v>3</v>
      </c>
      <c r="F42" s="5">
        <v>2</v>
      </c>
      <c r="G42" s="71" t="str">
        <f>VLOOKUP(RIGHT(C42,LEN(C42)-1),専門科目!D$6:P$50,12,FALSE)&amp;""</f>
        <v/>
      </c>
      <c r="H42" s="71" t="str">
        <f>VLOOKUP(RIGHT(C42,LEN(C42)-1),専門科目!D$6:P$50,13,FALSE)&amp;""</f>
        <v/>
      </c>
      <c r="I42" s="184"/>
      <c r="J42" s="183"/>
      <c r="K42" s="188"/>
      <c r="L42" s="11"/>
      <c r="M42" s="4">
        <f t="shared" si="35"/>
        <v>0</v>
      </c>
      <c r="N42" s="4">
        <f t="shared" si="36"/>
        <v>0</v>
      </c>
      <c r="O42" s="9">
        <f t="shared" si="22"/>
        <v>99</v>
      </c>
      <c r="P42" s="9">
        <f t="shared" ref="P42:Z42" si="37">IF($O42=AA$2,$N42,0)</f>
        <v>0</v>
      </c>
      <c r="Q42" s="9">
        <f t="shared" si="37"/>
        <v>0</v>
      </c>
      <c r="R42" s="9">
        <f t="shared" si="37"/>
        <v>0</v>
      </c>
      <c r="S42" s="9">
        <f t="shared" si="37"/>
        <v>0</v>
      </c>
      <c r="T42" s="9">
        <f t="shared" si="37"/>
        <v>0</v>
      </c>
      <c r="U42" s="9">
        <f t="shared" si="37"/>
        <v>0</v>
      </c>
      <c r="V42" s="9">
        <f t="shared" si="37"/>
        <v>0</v>
      </c>
      <c r="W42" s="9">
        <f t="shared" si="37"/>
        <v>0</v>
      </c>
      <c r="X42" s="9">
        <f t="shared" si="37"/>
        <v>0</v>
      </c>
      <c r="Y42" s="9">
        <f t="shared" si="37"/>
        <v>0</v>
      </c>
      <c r="Z42" s="9">
        <f t="shared" si="37"/>
        <v>0</v>
      </c>
      <c r="AA42" s="4">
        <f t="shared" si="23"/>
        <v>0</v>
      </c>
      <c r="AB42" s="4">
        <f t="shared" si="23"/>
        <v>0</v>
      </c>
      <c r="AC42" s="4">
        <f t="shared" si="23"/>
        <v>0</v>
      </c>
      <c r="AD42" s="4">
        <f t="shared" si="23"/>
        <v>0</v>
      </c>
      <c r="AE42" s="4">
        <f t="shared" si="23"/>
        <v>0</v>
      </c>
      <c r="AF42" s="4">
        <f t="shared" si="23"/>
        <v>0</v>
      </c>
      <c r="AG42" s="4">
        <f t="shared" si="23"/>
        <v>0</v>
      </c>
      <c r="AH42" s="4">
        <f t="shared" si="23"/>
        <v>0</v>
      </c>
      <c r="AI42" s="4">
        <f t="shared" si="23"/>
        <v>0</v>
      </c>
      <c r="AJ42" s="4">
        <f t="shared" si="23"/>
        <v>0</v>
      </c>
      <c r="AK42" s="4">
        <f t="shared" si="23"/>
        <v>0</v>
      </c>
    </row>
    <row r="43" spans="1:37" ht="24" customHeight="1" x14ac:dyDescent="0.15">
      <c r="A43" s="189"/>
      <c r="B43" s="191"/>
      <c r="C43" s="180" t="s">
        <v>102</v>
      </c>
      <c r="D43" s="180"/>
      <c r="E43" s="1" t="s">
        <v>28</v>
      </c>
      <c r="F43" s="5">
        <v>2</v>
      </c>
      <c r="G43" s="71" t="str">
        <f>VLOOKUP(RIGHT(C43,LEN(C43)-1),専門科目!D$6:P$50,12,FALSE)&amp;""</f>
        <v/>
      </c>
      <c r="H43" s="71" t="str">
        <f>VLOOKUP(RIGHT(C43,LEN(C43)-1),専門科目!D$6:P$50,13,FALSE)&amp;""</f>
        <v/>
      </c>
      <c r="I43" s="184"/>
      <c r="J43" s="183"/>
      <c r="K43" s="188"/>
      <c r="L43" s="13"/>
      <c r="M43" s="4">
        <f t="shared" si="35"/>
        <v>0</v>
      </c>
      <c r="N43" s="4">
        <f t="shared" si="36"/>
        <v>0</v>
      </c>
      <c r="O43" s="9">
        <f t="shared" si="22"/>
        <v>99</v>
      </c>
      <c r="P43" s="9">
        <f t="shared" si="14"/>
        <v>0</v>
      </c>
      <c r="Q43" s="9">
        <f t="shared" si="3"/>
        <v>0</v>
      </c>
      <c r="R43" s="9">
        <f t="shared" si="4"/>
        <v>0</v>
      </c>
      <c r="S43" s="9">
        <f t="shared" si="5"/>
        <v>0</v>
      </c>
      <c r="T43" s="9">
        <f t="shared" si="6"/>
        <v>0</v>
      </c>
      <c r="U43" s="9">
        <f t="shared" si="7"/>
        <v>0</v>
      </c>
      <c r="V43" s="9">
        <f t="shared" si="8"/>
        <v>0</v>
      </c>
      <c r="W43" s="9">
        <f t="shared" si="9"/>
        <v>0</v>
      </c>
      <c r="X43" s="9">
        <f t="shared" si="10"/>
        <v>0</v>
      </c>
      <c r="Y43" s="9">
        <f t="shared" si="11"/>
        <v>0</v>
      </c>
      <c r="Z43" s="9">
        <f t="shared" si="12"/>
        <v>0</v>
      </c>
      <c r="AA43" s="4">
        <f t="shared" si="23"/>
        <v>0</v>
      </c>
      <c r="AB43" s="4">
        <f t="shared" si="23"/>
        <v>0</v>
      </c>
      <c r="AC43" s="4">
        <f t="shared" si="23"/>
        <v>0</v>
      </c>
      <c r="AD43" s="4">
        <f t="shared" si="23"/>
        <v>0</v>
      </c>
      <c r="AE43" s="4">
        <f t="shared" si="23"/>
        <v>0</v>
      </c>
      <c r="AF43" s="4">
        <f t="shared" si="23"/>
        <v>0</v>
      </c>
      <c r="AG43" s="4">
        <f t="shared" si="23"/>
        <v>0</v>
      </c>
      <c r="AH43" s="4">
        <f t="shared" si="23"/>
        <v>0</v>
      </c>
      <c r="AI43" s="4">
        <f t="shared" si="23"/>
        <v>0</v>
      </c>
      <c r="AJ43" s="4">
        <f t="shared" si="23"/>
        <v>0</v>
      </c>
      <c r="AK43" s="4">
        <f t="shared" si="23"/>
        <v>0</v>
      </c>
    </row>
    <row r="44" spans="1:37" ht="24" customHeight="1" x14ac:dyDescent="0.15">
      <c r="A44" s="189"/>
      <c r="B44" s="191"/>
      <c r="C44" s="180" t="s">
        <v>103</v>
      </c>
      <c r="D44" s="180"/>
      <c r="E44" s="1" t="s">
        <v>3</v>
      </c>
      <c r="F44" s="5">
        <v>2</v>
      </c>
      <c r="G44" s="71" t="str">
        <f>VLOOKUP(RIGHT(C44,LEN(C44)-1),専門科目!D$6:P$50,12,FALSE)&amp;""</f>
        <v/>
      </c>
      <c r="H44" s="71" t="str">
        <f>VLOOKUP(RIGHT(C44,LEN(C44)-1),専門科目!D$6:P$50,13,FALSE)&amp;""</f>
        <v/>
      </c>
      <c r="I44" s="184"/>
      <c r="J44" s="183"/>
      <c r="K44" s="188"/>
      <c r="L44" s="13"/>
      <c r="M44" s="4">
        <f t="shared" si="35"/>
        <v>0</v>
      </c>
      <c r="N44" s="4">
        <f t="shared" si="36"/>
        <v>0</v>
      </c>
      <c r="O44" s="9">
        <f t="shared" si="22"/>
        <v>99</v>
      </c>
      <c r="P44" s="9">
        <f t="shared" si="14"/>
        <v>0</v>
      </c>
      <c r="Q44" s="9">
        <f t="shared" si="3"/>
        <v>0</v>
      </c>
      <c r="R44" s="9">
        <f t="shared" si="4"/>
        <v>0</v>
      </c>
      <c r="S44" s="9">
        <f t="shared" si="5"/>
        <v>0</v>
      </c>
      <c r="T44" s="9">
        <f t="shared" si="6"/>
        <v>0</v>
      </c>
      <c r="U44" s="9">
        <f t="shared" si="7"/>
        <v>0</v>
      </c>
      <c r="V44" s="9">
        <f t="shared" si="8"/>
        <v>0</v>
      </c>
      <c r="W44" s="9">
        <f t="shared" si="9"/>
        <v>0</v>
      </c>
      <c r="X44" s="9">
        <f t="shared" si="10"/>
        <v>0</v>
      </c>
      <c r="Y44" s="9">
        <f t="shared" si="11"/>
        <v>0</v>
      </c>
      <c r="Z44" s="9">
        <f t="shared" si="12"/>
        <v>0</v>
      </c>
      <c r="AA44" s="4">
        <f t="shared" si="23"/>
        <v>0</v>
      </c>
      <c r="AB44" s="4">
        <f t="shared" si="23"/>
        <v>0</v>
      </c>
      <c r="AC44" s="4">
        <f t="shared" si="23"/>
        <v>0</v>
      </c>
      <c r="AD44" s="4">
        <f t="shared" si="23"/>
        <v>0</v>
      </c>
      <c r="AE44" s="4">
        <f t="shared" si="23"/>
        <v>0</v>
      </c>
      <c r="AF44" s="4">
        <f t="shared" si="23"/>
        <v>0</v>
      </c>
      <c r="AG44" s="4">
        <f t="shared" si="23"/>
        <v>0</v>
      </c>
      <c r="AH44" s="4">
        <f t="shared" si="23"/>
        <v>0</v>
      </c>
      <c r="AI44" s="4">
        <f t="shared" si="23"/>
        <v>0</v>
      </c>
      <c r="AJ44" s="4">
        <f t="shared" si="23"/>
        <v>0</v>
      </c>
      <c r="AK44" s="4">
        <f t="shared" si="23"/>
        <v>0</v>
      </c>
    </row>
    <row r="45" spans="1:37" ht="24" customHeight="1" x14ac:dyDescent="0.15">
      <c r="A45" s="189"/>
      <c r="B45" s="191"/>
      <c r="C45" s="179" t="s">
        <v>104</v>
      </c>
      <c r="D45" s="179"/>
      <c r="E45" s="1" t="s">
        <v>4</v>
      </c>
      <c r="F45" s="5">
        <v>2</v>
      </c>
      <c r="G45" s="71" t="str">
        <f>VLOOKUP(RIGHT(C45,LEN(C45)-1),専門科目!D$6:P$50,12,FALSE)&amp;""</f>
        <v/>
      </c>
      <c r="H45" s="71" t="str">
        <f>VLOOKUP(RIGHT(C45,LEN(C45)-1),専門科目!D$6:P$50,13,FALSE)&amp;""</f>
        <v/>
      </c>
      <c r="I45" s="184"/>
      <c r="J45" s="183"/>
      <c r="K45" s="188"/>
      <c r="L45" s="13"/>
      <c r="M45" s="4">
        <f t="shared" si="35"/>
        <v>0</v>
      </c>
      <c r="N45" s="4">
        <f t="shared" si="36"/>
        <v>0</v>
      </c>
      <c r="O45" s="9">
        <f t="shared" si="22"/>
        <v>99</v>
      </c>
      <c r="P45" s="9">
        <f t="shared" si="14"/>
        <v>0</v>
      </c>
      <c r="Q45" s="9">
        <f t="shared" si="3"/>
        <v>0</v>
      </c>
      <c r="R45" s="9">
        <f t="shared" si="4"/>
        <v>0</v>
      </c>
      <c r="S45" s="9">
        <f t="shared" si="5"/>
        <v>0</v>
      </c>
      <c r="T45" s="9">
        <f t="shared" si="6"/>
        <v>0</v>
      </c>
      <c r="U45" s="9">
        <f t="shared" si="7"/>
        <v>0</v>
      </c>
      <c r="V45" s="9">
        <f t="shared" si="8"/>
        <v>0</v>
      </c>
      <c r="W45" s="9">
        <f t="shared" si="9"/>
        <v>0</v>
      </c>
      <c r="X45" s="9">
        <f t="shared" si="10"/>
        <v>0</v>
      </c>
      <c r="Y45" s="9">
        <f t="shared" si="11"/>
        <v>0</v>
      </c>
      <c r="Z45" s="9">
        <f t="shared" si="12"/>
        <v>0</v>
      </c>
      <c r="AA45" s="4">
        <f t="shared" si="23"/>
        <v>0</v>
      </c>
      <c r="AB45" s="4">
        <f t="shared" si="23"/>
        <v>0</v>
      </c>
      <c r="AC45" s="4">
        <f t="shared" si="23"/>
        <v>0</v>
      </c>
      <c r="AD45" s="4">
        <f t="shared" si="23"/>
        <v>0</v>
      </c>
      <c r="AE45" s="4">
        <f t="shared" si="23"/>
        <v>0</v>
      </c>
      <c r="AF45" s="4">
        <f t="shared" si="23"/>
        <v>0</v>
      </c>
      <c r="AG45" s="4">
        <f t="shared" si="23"/>
        <v>0</v>
      </c>
      <c r="AH45" s="4">
        <f t="shared" si="23"/>
        <v>0</v>
      </c>
      <c r="AI45" s="4">
        <f t="shared" si="23"/>
        <v>0</v>
      </c>
      <c r="AJ45" s="4">
        <f t="shared" si="23"/>
        <v>0</v>
      </c>
      <c r="AK45" s="4">
        <f t="shared" si="23"/>
        <v>0</v>
      </c>
    </row>
    <row r="46" spans="1:37" ht="24" customHeight="1" x14ac:dyDescent="0.15">
      <c r="A46" s="189"/>
      <c r="B46" s="191"/>
      <c r="C46" s="179" t="s">
        <v>105</v>
      </c>
      <c r="D46" s="179"/>
      <c r="E46" s="1" t="s">
        <v>3</v>
      </c>
      <c r="F46" s="5">
        <v>2</v>
      </c>
      <c r="G46" s="71" t="str">
        <f>VLOOKUP(RIGHT(C46,LEN(C46)-1),専門科目!D$6:P$50,12,FALSE)&amp;""</f>
        <v/>
      </c>
      <c r="H46" s="71" t="str">
        <f>VLOOKUP(RIGHT(C46,LEN(C46)-1),専門科目!D$6:P$50,13,FALSE)&amp;""</f>
        <v/>
      </c>
      <c r="I46" s="184"/>
      <c r="J46" s="183"/>
      <c r="K46" s="188"/>
      <c r="L46" s="13"/>
      <c r="M46" s="4">
        <f t="shared" si="35"/>
        <v>0</v>
      </c>
      <c r="N46" s="4">
        <f t="shared" si="36"/>
        <v>0</v>
      </c>
      <c r="O46" s="9">
        <f t="shared" si="22"/>
        <v>99</v>
      </c>
      <c r="P46" s="9">
        <f t="shared" si="14"/>
        <v>0</v>
      </c>
      <c r="Q46" s="9">
        <f t="shared" si="3"/>
        <v>0</v>
      </c>
      <c r="R46" s="9">
        <f t="shared" si="4"/>
        <v>0</v>
      </c>
      <c r="S46" s="9">
        <f t="shared" si="5"/>
        <v>0</v>
      </c>
      <c r="T46" s="9">
        <f t="shared" si="6"/>
        <v>0</v>
      </c>
      <c r="U46" s="9">
        <f t="shared" si="7"/>
        <v>0</v>
      </c>
      <c r="V46" s="9">
        <f t="shared" si="8"/>
        <v>0</v>
      </c>
      <c r="W46" s="9">
        <f t="shared" si="9"/>
        <v>0</v>
      </c>
      <c r="X46" s="9">
        <f t="shared" si="10"/>
        <v>0</v>
      </c>
      <c r="Y46" s="9">
        <f t="shared" si="11"/>
        <v>0</v>
      </c>
      <c r="Z46" s="9">
        <f t="shared" si="12"/>
        <v>0</v>
      </c>
      <c r="AA46" s="4">
        <f t="shared" si="23"/>
        <v>0</v>
      </c>
      <c r="AB46" s="4">
        <f t="shared" si="23"/>
        <v>0</v>
      </c>
      <c r="AC46" s="4">
        <f t="shared" si="23"/>
        <v>0</v>
      </c>
      <c r="AD46" s="4">
        <f t="shared" si="23"/>
        <v>0</v>
      </c>
      <c r="AE46" s="4">
        <f t="shared" si="23"/>
        <v>0</v>
      </c>
      <c r="AF46" s="4">
        <f t="shared" si="23"/>
        <v>0</v>
      </c>
      <c r="AG46" s="4">
        <f t="shared" si="23"/>
        <v>0</v>
      </c>
      <c r="AH46" s="4">
        <f t="shared" si="23"/>
        <v>0</v>
      </c>
      <c r="AI46" s="4">
        <f t="shared" si="23"/>
        <v>0</v>
      </c>
      <c r="AJ46" s="4">
        <f t="shared" si="23"/>
        <v>0</v>
      </c>
      <c r="AK46" s="4">
        <f t="shared" si="23"/>
        <v>0</v>
      </c>
    </row>
    <row r="47" spans="1:37" ht="24" customHeight="1" x14ac:dyDescent="0.15">
      <c r="A47" s="189"/>
      <c r="B47" s="191"/>
      <c r="C47" s="179" t="s">
        <v>106</v>
      </c>
      <c r="D47" s="179"/>
      <c r="E47" s="1" t="s">
        <v>3</v>
      </c>
      <c r="F47" s="5">
        <v>2</v>
      </c>
      <c r="G47" s="71" t="str">
        <f>VLOOKUP(RIGHT(C47,LEN(C47)-1),専門科目!D$6:P$50,12,FALSE)&amp;""</f>
        <v/>
      </c>
      <c r="H47" s="71" t="str">
        <f>VLOOKUP(RIGHT(C47,LEN(C47)-1),専門科目!D$6:P$50,13,FALSE)&amp;""</f>
        <v/>
      </c>
      <c r="I47" s="184"/>
      <c r="J47" s="183"/>
      <c r="K47" s="188"/>
      <c r="L47" s="13"/>
      <c r="M47" s="4">
        <f t="shared" si="35"/>
        <v>0</v>
      </c>
      <c r="N47" s="4">
        <f t="shared" si="36"/>
        <v>0</v>
      </c>
      <c r="O47" s="9">
        <f t="shared" si="22"/>
        <v>99</v>
      </c>
      <c r="P47" s="9">
        <f t="shared" si="14"/>
        <v>0</v>
      </c>
      <c r="Q47" s="9">
        <f t="shared" si="3"/>
        <v>0</v>
      </c>
      <c r="R47" s="9">
        <f t="shared" si="4"/>
        <v>0</v>
      </c>
      <c r="S47" s="9">
        <f t="shared" si="5"/>
        <v>0</v>
      </c>
      <c r="T47" s="9">
        <f t="shared" si="6"/>
        <v>0</v>
      </c>
      <c r="U47" s="9">
        <f t="shared" si="7"/>
        <v>0</v>
      </c>
      <c r="V47" s="9">
        <f t="shared" si="8"/>
        <v>0</v>
      </c>
      <c r="W47" s="9">
        <f t="shared" si="9"/>
        <v>0</v>
      </c>
      <c r="X47" s="9">
        <f t="shared" si="10"/>
        <v>0</v>
      </c>
      <c r="Y47" s="9">
        <f t="shared" si="11"/>
        <v>0</v>
      </c>
      <c r="Z47" s="9">
        <f t="shared" si="12"/>
        <v>0</v>
      </c>
      <c r="AA47" s="4">
        <f t="shared" si="23"/>
        <v>0</v>
      </c>
      <c r="AB47" s="4">
        <f t="shared" si="23"/>
        <v>0</v>
      </c>
      <c r="AC47" s="4">
        <f t="shared" si="23"/>
        <v>0</v>
      </c>
      <c r="AD47" s="4">
        <f t="shared" si="23"/>
        <v>0</v>
      </c>
      <c r="AE47" s="4">
        <f t="shared" si="23"/>
        <v>0</v>
      </c>
      <c r="AF47" s="4">
        <f t="shared" si="23"/>
        <v>0</v>
      </c>
      <c r="AG47" s="4">
        <f t="shared" si="23"/>
        <v>0</v>
      </c>
      <c r="AH47" s="4">
        <f t="shared" si="23"/>
        <v>0</v>
      </c>
      <c r="AI47" s="4">
        <f t="shared" si="23"/>
        <v>0</v>
      </c>
      <c r="AJ47" s="4">
        <f t="shared" si="23"/>
        <v>0</v>
      </c>
      <c r="AK47" s="4">
        <f t="shared" si="23"/>
        <v>0</v>
      </c>
    </row>
    <row r="48" spans="1:37" ht="24" customHeight="1" x14ac:dyDescent="0.15">
      <c r="A48" s="189"/>
      <c r="B48" s="191"/>
      <c r="C48" s="179" t="s">
        <v>107</v>
      </c>
      <c r="D48" s="179"/>
      <c r="E48" s="1" t="s">
        <v>4</v>
      </c>
      <c r="F48" s="5">
        <v>2</v>
      </c>
      <c r="G48" s="71" t="str">
        <f>VLOOKUP(RIGHT(C48,LEN(C48)-1),専門科目!D$6:P$50,12,FALSE)&amp;""</f>
        <v/>
      </c>
      <c r="H48" s="71" t="str">
        <f>VLOOKUP(RIGHT(C48,LEN(C48)-1),専門科目!D$6:P$50,13,FALSE)&amp;""</f>
        <v/>
      </c>
      <c r="I48" s="184"/>
      <c r="J48" s="183"/>
      <c r="K48" s="188"/>
      <c r="L48" s="13"/>
      <c r="M48" s="4">
        <f t="shared" si="35"/>
        <v>0</v>
      </c>
      <c r="N48" s="4">
        <f t="shared" si="36"/>
        <v>0</v>
      </c>
      <c r="O48" s="9">
        <f t="shared" si="22"/>
        <v>99</v>
      </c>
      <c r="P48" s="9">
        <f t="shared" si="14"/>
        <v>0</v>
      </c>
      <c r="Q48" s="9">
        <f t="shared" si="3"/>
        <v>0</v>
      </c>
      <c r="R48" s="9">
        <f t="shared" si="4"/>
        <v>0</v>
      </c>
      <c r="S48" s="9">
        <f t="shared" si="5"/>
        <v>0</v>
      </c>
      <c r="T48" s="9">
        <f t="shared" si="6"/>
        <v>0</v>
      </c>
      <c r="U48" s="9">
        <f t="shared" si="7"/>
        <v>0</v>
      </c>
      <c r="V48" s="9">
        <f t="shared" si="8"/>
        <v>0</v>
      </c>
      <c r="W48" s="9">
        <f t="shared" si="9"/>
        <v>0</v>
      </c>
      <c r="X48" s="9">
        <f t="shared" si="10"/>
        <v>0</v>
      </c>
      <c r="Y48" s="9">
        <f t="shared" si="11"/>
        <v>0</v>
      </c>
      <c r="Z48" s="9">
        <f t="shared" si="12"/>
        <v>0</v>
      </c>
      <c r="AA48" s="4">
        <f t="shared" si="23"/>
        <v>0</v>
      </c>
      <c r="AB48" s="4">
        <f t="shared" si="23"/>
        <v>0</v>
      </c>
      <c r="AC48" s="4">
        <f t="shared" si="23"/>
        <v>0</v>
      </c>
      <c r="AD48" s="4">
        <f t="shared" si="23"/>
        <v>0</v>
      </c>
      <c r="AE48" s="4">
        <f t="shared" si="23"/>
        <v>0</v>
      </c>
      <c r="AF48" s="4">
        <f t="shared" si="23"/>
        <v>0</v>
      </c>
      <c r="AG48" s="4">
        <f t="shared" si="23"/>
        <v>0</v>
      </c>
      <c r="AH48" s="4">
        <f t="shared" si="23"/>
        <v>0</v>
      </c>
      <c r="AI48" s="4">
        <f t="shared" si="23"/>
        <v>0</v>
      </c>
      <c r="AJ48" s="4">
        <f t="shared" si="23"/>
        <v>0</v>
      </c>
      <c r="AK48" s="4">
        <f t="shared" si="23"/>
        <v>0</v>
      </c>
    </row>
    <row r="49" spans="1:37" ht="24" customHeight="1" x14ac:dyDescent="0.15">
      <c r="A49" s="189"/>
      <c r="B49" s="191"/>
      <c r="C49" s="179" t="s">
        <v>108</v>
      </c>
      <c r="D49" s="179"/>
      <c r="E49" s="1" t="s">
        <v>3</v>
      </c>
      <c r="F49" s="5">
        <v>2</v>
      </c>
      <c r="G49" s="71" t="str">
        <f>VLOOKUP(RIGHT(C49,LEN(C49)-1),専門科目!D$6:P$50,12,FALSE)&amp;""</f>
        <v/>
      </c>
      <c r="H49" s="71" t="str">
        <f>VLOOKUP(RIGHT(C49,LEN(C49)-1),専門科目!D$6:P$50,13,FALSE)&amp;""</f>
        <v/>
      </c>
      <c r="I49" s="184"/>
      <c r="J49" s="183"/>
      <c r="K49" s="188"/>
      <c r="L49" s="13"/>
      <c r="M49" s="4">
        <f t="shared" si="35"/>
        <v>0</v>
      </c>
      <c r="N49" s="4">
        <f t="shared" si="36"/>
        <v>0</v>
      </c>
      <c r="O49" s="9">
        <f t="shared" si="22"/>
        <v>99</v>
      </c>
      <c r="P49" s="9">
        <f t="shared" si="14"/>
        <v>0</v>
      </c>
      <c r="Q49" s="9">
        <f t="shared" si="3"/>
        <v>0</v>
      </c>
      <c r="R49" s="9">
        <f t="shared" si="4"/>
        <v>0</v>
      </c>
      <c r="S49" s="9">
        <f t="shared" si="5"/>
        <v>0</v>
      </c>
      <c r="T49" s="9">
        <f t="shared" si="6"/>
        <v>0</v>
      </c>
      <c r="U49" s="9">
        <f t="shared" si="7"/>
        <v>0</v>
      </c>
      <c r="V49" s="9">
        <f t="shared" si="8"/>
        <v>0</v>
      </c>
      <c r="W49" s="9">
        <f t="shared" si="9"/>
        <v>0</v>
      </c>
      <c r="X49" s="9">
        <f t="shared" si="10"/>
        <v>0</v>
      </c>
      <c r="Y49" s="9">
        <f t="shared" si="11"/>
        <v>0</v>
      </c>
      <c r="Z49" s="9">
        <f t="shared" si="12"/>
        <v>0</v>
      </c>
      <c r="AA49" s="4">
        <f t="shared" ref="AA49:AK64" si="38">IF($O49=AA$2,$M49,0)</f>
        <v>0</v>
      </c>
      <c r="AB49" s="4">
        <f t="shared" si="38"/>
        <v>0</v>
      </c>
      <c r="AC49" s="4">
        <f t="shared" si="38"/>
        <v>0</v>
      </c>
      <c r="AD49" s="4">
        <f t="shared" si="38"/>
        <v>0</v>
      </c>
      <c r="AE49" s="4">
        <f t="shared" si="38"/>
        <v>0</v>
      </c>
      <c r="AF49" s="4">
        <f t="shared" si="38"/>
        <v>0</v>
      </c>
      <c r="AG49" s="4">
        <f t="shared" si="38"/>
        <v>0</v>
      </c>
      <c r="AH49" s="4">
        <f t="shared" si="38"/>
        <v>0</v>
      </c>
      <c r="AI49" s="4">
        <f t="shared" si="38"/>
        <v>0</v>
      </c>
      <c r="AJ49" s="4">
        <f t="shared" si="38"/>
        <v>0</v>
      </c>
      <c r="AK49" s="4">
        <f t="shared" si="38"/>
        <v>0</v>
      </c>
    </row>
    <row r="50" spans="1:37" ht="24" customHeight="1" x14ac:dyDescent="0.15">
      <c r="A50" s="189"/>
      <c r="B50" s="191"/>
      <c r="C50" s="179" t="s">
        <v>109</v>
      </c>
      <c r="D50" s="179"/>
      <c r="E50" s="1" t="s">
        <v>1</v>
      </c>
      <c r="F50" s="5">
        <v>2</v>
      </c>
      <c r="G50" s="71" t="str">
        <f>VLOOKUP(RIGHT(C50,LEN(C50)-1),専門科目!D$6:P$50,12,FALSE)&amp;""</f>
        <v/>
      </c>
      <c r="H50" s="71" t="str">
        <f>VLOOKUP(RIGHT(C50,LEN(C50)-1),専門科目!D$6:P$50,13,FALSE)&amp;""</f>
        <v/>
      </c>
      <c r="I50" s="184"/>
      <c r="J50" s="183"/>
      <c r="K50" s="188"/>
      <c r="L50" s="13"/>
      <c r="M50" s="4">
        <f t="shared" si="35"/>
        <v>0</v>
      </c>
      <c r="N50" s="4">
        <f t="shared" si="36"/>
        <v>0</v>
      </c>
      <c r="O50" s="9">
        <f t="shared" si="22"/>
        <v>99</v>
      </c>
      <c r="P50" s="9">
        <f t="shared" si="14"/>
        <v>0</v>
      </c>
      <c r="Q50" s="9">
        <f t="shared" si="3"/>
        <v>0</v>
      </c>
      <c r="R50" s="9">
        <f t="shared" si="4"/>
        <v>0</v>
      </c>
      <c r="S50" s="9">
        <f t="shared" si="5"/>
        <v>0</v>
      </c>
      <c r="T50" s="9">
        <f t="shared" si="6"/>
        <v>0</v>
      </c>
      <c r="U50" s="9">
        <f t="shared" si="7"/>
        <v>0</v>
      </c>
      <c r="V50" s="9">
        <f t="shared" si="8"/>
        <v>0</v>
      </c>
      <c r="W50" s="9">
        <f t="shared" si="9"/>
        <v>0</v>
      </c>
      <c r="X50" s="9">
        <f t="shared" si="10"/>
        <v>0</v>
      </c>
      <c r="Y50" s="9">
        <f t="shared" si="11"/>
        <v>0</v>
      </c>
      <c r="Z50" s="9">
        <f t="shared" si="12"/>
        <v>0</v>
      </c>
      <c r="AA50" s="4">
        <f t="shared" si="38"/>
        <v>0</v>
      </c>
      <c r="AB50" s="4">
        <f t="shared" si="38"/>
        <v>0</v>
      </c>
      <c r="AC50" s="4">
        <f t="shared" si="38"/>
        <v>0</v>
      </c>
      <c r="AD50" s="4">
        <f t="shared" si="38"/>
        <v>0</v>
      </c>
      <c r="AE50" s="4">
        <f t="shared" si="38"/>
        <v>0</v>
      </c>
      <c r="AF50" s="4">
        <f t="shared" si="38"/>
        <v>0</v>
      </c>
      <c r="AG50" s="4">
        <f t="shared" si="38"/>
        <v>0</v>
      </c>
      <c r="AH50" s="4">
        <f t="shared" si="38"/>
        <v>0</v>
      </c>
      <c r="AI50" s="4">
        <f t="shared" si="38"/>
        <v>0</v>
      </c>
      <c r="AJ50" s="4">
        <f t="shared" si="38"/>
        <v>0</v>
      </c>
      <c r="AK50" s="4">
        <f t="shared" si="38"/>
        <v>0</v>
      </c>
    </row>
    <row r="51" spans="1:37" ht="24" customHeight="1" x14ac:dyDescent="0.15">
      <c r="A51" s="189"/>
      <c r="B51" s="180" t="s">
        <v>33</v>
      </c>
      <c r="C51" s="179" t="s">
        <v>110</v>
      </c>
      <c r="D51" s="179"/>
      <c r="E51" s="1" t="s">
        <v>2</v>
      </c>
      <c r="F51" s="5">
        <v>2</v>
      </c>
      <c r="G51" s="71" t="str">
        <f>VLOOKUP(RIGHT(C51,LEN(C51)-1),専門科目!D$6:P$50,12,FALSE)&amp;""</f>
        <v/>
      </c>
      <c r="H51" s="71" t="str">
        <f>VLOOKUP(RIGHT(C51,LEN(C51)-1),専門科目!D$6:P$50,13,FALSE)&amp;""</f>
        <v/>
      </c>
      <c r="I51" s="184">
        <f>SUM(N51:N59)</f>
        <v>0</v>
      </c>
      <c r="J51" s="183" t="str">
        <f>IF(SUM(N51:N59)=0,"0",SUM(M51:M59))</f>
        <v>0</v>
      </c>
      <c r="K51" s="188" t="str">
        <f>IF(SUM(N51:N59)=0,"0",SUM(M51:M59)/SUM(N51:N59))</f>
        <v>0</v>
      </c>
      <c r="L51" s="11"/>
      <c r="M51" s="4">
        <f t="shared" si="35"/>
        <v>0</v>
      </c>
      <c r="N51" s="4">
        <f t="shared" si="36"/>
        <v>0</v>
      </c>
      <c r="O51" s="9">
        <f t="shared" si="22"/>
        <v>99</v>
      </c>
      <c r="P51" s="9">
        <f t="shared" si="14"/>
        <v>0</v>
      </c>
      <c r="Q51" s="9">
        <f t="shared" si="3"/>
        <v>0</v>
      </c>
      <c r="R51" s="9">
        <f t="shared" si="4"/>
        <v>0</v>
      </c>
      <c r="S51" s="9">
        <f t="shared" si="5"/>
        <v>0</v>
      </c>
      <c r="T51" s="9">
        <f t="shared" si="6"/>
        <v>0</v>
      </c>
      <c r="U51" s="9">
        <f t="shared" si="7"/>
        <v>0</v>
      </c>
      <c r="V51" s="9">
        <f t="shared" si="8"/>
        <v>0</v>
      </c>
      <c r="W51" s="9">
        <f t="shared" si="9"/>
        <v>0</v>
      </c>
      <c r="X51" s="9">
        <f t="shared" si="10"/>
        <v>0</v>
      </c>
      <c r="Y51" s="9">
        <f t="shared" si="11"/>
        <v>0</v>
      </c>
      <c r="Z51" s="9">
        <f t="shared" si="12"/>
        <v>0</v>
      </c>
      <c r="AA51" s="4">
        <f t="shared" si="38"/>
        <v>0</v>
      </c>
      <c r="AB51" s="4">
        <f t="shared" si="38"/>
        <v>0</v>
      </c>
      <c r="AC51" s="4">
        <f t="shared" si="38"/>
        <v>0</v>
      </c>
      <c r="AD51" s="4">
        <f t="shared" si="38"/>
        <v>0</v>
      </c>
      <c r="AE51" s="4">
        <f t="shared" si="38"/>
        <v>0</v>
      </c>
      <c r="AF51" s="4">
        <f t="shared" si="38"/>
        <v>0</v>
      </c>
      <c r="AG51" s="4">
        <f t="shared" si="38"/>
        <v>0</v>
      </c>
      <c r="AH51" s="4">
        <f t="shared" si="38"/>
        <v>0</v>
      </c>
      <c r="AI51" s="4">
        <f t="shared" si="38"/>
        <v>0</v>
      </c>
      <c r="AJ51" s="4">
        <f t="shared" si="38"/>
        <v>0</v>
      </c>
      <c r="AK51" s="4">
        <f t="shared" si="38"/>
        <v>0</v>
      </c>
    </row>
    <row r="52" spans="1:37" ht="24" customHeight="1" x14ac:dyDescent="0.15">
      <c r="A52" s="189"/>
      <c r="B52" s="191"/>
      <c r="C52" s="179" t="s">
        <v>111</v>
      </c>
      <c r="D52" s="179"/>
      <c r="E52" s="1" t="s">
        <v>3</v>
      </c>
      <c r="F52" s="5">
        <v>1</v>
      </c>
      <c r="G52" s="71" t="str">
        <f>VLOOKUP(RIGHT(C52,LEN(C52)-1),専門科目!D$6:P$50,12,FALSE)&amp;""</f>
        <v/>
      </c>
      <c r="H52" s="71" t="str">
        <f>VLOOKUP(RIGHT(C52,LEN(C52)-1),専門科目!D$6:P$50,13,FALSE)&amp;""</f>
        <v/>
      </c>
      <c r="I52" s="184"/>
      <c r="J52" s="183"/>
      <c r="K52" s="188"/>
      <c r="L52" s="13"/>
      <c r="M52" s="4">
        <f t="shared" si="35"/>
        <v>0</v>
      </c>
      <c r="N52" s="4">
        <f t="shared" si="36"/>
        <v>0</v>
      </c>
      <c r="O52" s="9">
        <f t="shared" si="22"/>
        <v>99</v>
      </c>
      <c r="P52" s="9">
        <f t="shared" si="14"/>
        <v>0</v>
      </c>
      <c r="Q52" s="9">
        <f t="shared" si="3"/>
        <v>0</v>
      </c>
      <c r="R52" s="9">
        <f t="shared" si="4"/>
        <v>0</v>
      </c>
      <c r="S52" s="9">
        <f t="shared" si="5"/>
        <v>0</v>
      </c>
      <c r="T52" s="9">
        <f t="shared" si="6"/>
        <v>0</v>
      </c>
      <c r="U52" s="9">
        <f t="shared" si="7"/>
        <v>0</v>
      </c>
      <c r="V52" s="9">
        <f t="shared" si="8"/>
        <v>0</v>
      </c>
      <c r="W52" s="9">
        <f t="shared" si="9"/>
        <v>0</v>
      </c>
      <c r="X52" s="9">
        <f t="shared" si="10"/>
        <v>0</v>
      </c>
      <c r="Y52" s="9">
        <f t="shared" si="11"/>
        <v>0</v>
      </c>
      <c r="Z52" s="9">
        <f t="shared" si="12"/>
        <v>0</v>
      </c>
      <c r="AA52" s="4">
        <f t="shared" si="38"/>
        <v>0</v>
      </c>
      <c r="AB52" s="4">
        <f t="shared" si="38"/>
        <v>0</v>
      </c>
      <c r="AC52" s="4">
        <f t="shared" si="38"/>
        <v>0</v>
      </c>
      <c r="AD52" s="4">
        <f t="shared" si="38"/>
        <v>0</v>
      </c>
      <c r="AE52" s="4">
        <f t="shared" si="38"/>
        <v>0</v>
      </c>
      <c r="AF52" s="4">
        <f t="shared" si="38"/>
        <v>0</v>
      </c>
      <c r="AG52" s="4">
        <f t="shared" si="38"/>
        <v>0</v>
      </c>
      <c r="AH52" s="4">
        <f t="shared" si="38"/>
        <v>0</v>
      </c>
      <c r="AI52" s="4">
        <f t="shared" si="38"/>
        <v>0</v>
      </c>
      <c r="AJ52" s="4">
        <f t="shared" si="38"/>
        <v>0</v>
      </c>
      <c r="AK52" s="4">
        <f t="shared" si="38"/>
        <v>0</v>
      </c>
    </row>
    <row r="53" spans="1:37" ht="24" customHeight="1" x14ac:dyDescent="0.15">
      <c r="A53" s="189"/>
      <c r="B53" s="191"/>
      <c r="C53" s="179" t="s">
        <v>112</v>
      </c>
      <c r="D53" s="179"/>
      <c r="E53" s="1" t="s">
        <v>18</v>
      </c>
      <c r="F53" s="5">
        <v>1</v>
      </c>
      <c r="G53" s="71" t="str">
        <f>VLOOKUP(RIGHT(C53,LEN(C53)-1),専門科目!D$6:P$50,12,FALSE)&amp;""</f>
        <v/>
      </c>
      <c r="H53" s="71" t="str">
        <f>VLOOKUP(RIGHT(C53,LEN(C53)-1),専門科目!D$6:P$50,13,FALSE)&amp;""</f>
        <v/>
      </c>
      <c r="I53" s="184"/>
      <c r="J53" s="183"/>
      <c r="K53" s="188"/>
      <c r="L53" s="13"/>
      <c r="M53" s="4">
        <f t="shared" si="35"/>
        <v>0</v>
      </c>
      <c r="N53" s="4">
        <f t="shared" si="36"/>
        <v>0</v>
      </c>
      <c r="O53" s="9">
        <f t="shared" si="22"/>
        <v>99</v>
      </c>
      <c r="P53" s="9">
        <f t="shared" si="14"/>
        <v>0</v>
      </c>
      <c r="Q53" s="9">
        <f t="shared" si="3"/>
        <v>0</v>
      </c>
      <c r="R53" s="9">
        <f t="shared" si="4"/>
        <v>0</v>
      </c>
      <c r="S53" s="9">
        <f t="shared" si="5"/>
        <v>0</v>
      </c>
      <c r="T53" s="9">
        <f t="shared" si="6"/>
        <v>0</v>
      </c>
      <c r="U53" s="9">
        <f t="shared" si="7"/>
        <v>0</v>
      </c>
      <c r="V53" s="9">
        <f t="shared" si="8"/>
        <v>0</v>
      </c>
      <c r="W53" s="9">
        <f t="shared" si="9"/>
        <v>0</v>
      </c>
      <c r="X53" s="9">
        <f t="shared" si="10"/>
        <v>0</v>
      </c>
      <c r="Y53" s="9">
        <f t="shared" si="11"/>
        <v>0</v>
      </c>
      <c r="Z53" s="9">
        <f t="shared" si="12"/>
        <v>0</v>
      </c>
      <c r="AA53" s="4">
        <f t="shared" si="38"/>
        <v>0</v>
      </c>
      <c r="AB53" s="4">
        <f t="shared" si="38"/>
        <v>0</v>
      </c>
      <c r="AC53" s="4">
        <f t="shared" si="38"/>
        <v>0</v>
      </c>
      <c r="AD53" s="4">
        <f t="shared" si="38"/>
        <v>0</v>
      </c>
      <c r="AE53" s="4">
        <f t="shared" si="38"/>
        <v>0</v>
      </c>
      <c r="AF53" s="4">
        <f t="shared" si="38"/>
        <v>0</v>
      </c>
      <c r="AG53" s="4">
        <f t="shared" si="38"/>
        <v>0</v>
      </c>
      <c r="AH53" s="4">
        <f t="shared" si="38"/>
        <v>0</v>
      </c>
      <c r="AI53" s="4">
        <f t="shared" si="38"/>
        <v>0</v>
      </c>
      <c r="AJ53" s="4">
        <f t="shared" si="38"/>
        <v>0</v>
      </c>
      <c r="AK53" s="4">
        <f t="shared" si="38"/>
        <v>0</v>
      </c>
    </row>
    <row r="54" spans="1:37" ht="24" customHeight="1" x14ac:dyDescent="0.15">
      <c r="A54" s="189"/>
      <c r="B54" s="191"/>
      <c r="C54" s="179" t="s">
        <v>113</v>
      </c>
      <c r="D54" s="179"/>
      <c r="E54" s="1" t="s">
        <v>5</v>
      </c>
      <c r="F54" s="5">
        <v>1</v>
      </c>
      <c r="G54" s="71" t="str">
        <f>VLOOKUP(RIGHT(C54,LEN(C54)-1),専門科目!D$6:P$50,12,FALSE)&amp;""</f>
        <v/>
      </c>
      <c r="H54" s="71" t="str">
        <f>VLOOKUP(RIGHT(C54,LEN(C54)-1),専門科目!D$6:P$50,13,FALSE)&amp;""</f>
        <v/>
      </c>
      <c r="I54" s="184"/>
      <c r="J54" s="183"/>
      <c r="K54" s="188"/>
      <c r="L54" s="13"/>
      <c r="M54" s="4">
        <f t="shared" si="35"/>
        <v>0</v>
      </c>
      <c r="N54" s="4">
        <f t="shared" si="36"/>
        <v>0</v>
      </c>
      <c r="O54" s="9">
        <f t="shared" si="22"/>
        <v>99</v>
      </c>
      <c r="P54" s="9">
        <f t="shared" si="14"/>
        <v>0</v>
      </c>
      <c r="Q54" s="9">
        <f t="shared" si="3"/>
        <v>0</v>
      </c>
      <c r="R54" s="9">
        <f t="shared" si="4"/>
        <v>0</v>
      </c>
      <c r="S54" s="9">
        <f t="shared" si="5"/>
        <v>0</v>
      </c>
      <c r="T54" s="9">
        <f t="shared" si="6"/>
        <v>0</v>
      </c>
      <c r="U54" s="9">
        <f t="shared" si="7"/>
        <v>0</v>
      </c>
      <c r="V54" s="9">
        <f t="shared" si="8"/>
        <v>0</v>
      </c>
      <c r="W54" s="9">
        <f t="shared" si="9"/>
        <v>0</v>
      </c>
      <c r="X54" s="9">
        <f t="shared" si="10"/>
        <v>0</v>
      </c>
      <c r="Y54" s="9">
        <f t="shared" si="11"/>
        <v>0</v>
      </c>
      <c r="Z54" s="9">
        <f t="shared" si="12"/>
        <v>0</v>
      </c>
      <c r="AA54" s="4">
        <f t="shared" si="38"/>
        <v>0</v>
      </c>
      <c r="AB54" s="4">
        <f t="shared" si="38"/>
        <v>0</v>
      </c>
      <c r="AC54" s="4">
        <f t="shared" si="38"/>
        <v>0</v>
      </c>
      <c r="AD54" s="4">
        <f t="shared" si="38"/>
        <v>0</v>
      </c>
      <c r="AE54" s="4">
        <f t="shared" si="38"/>
        <v>0</v>
      </c>
      <c r="AF54" s="4">
        <f t="shared" si="38"/>
        <v>0</v>
      </c>
      <c r="AG54" s="4">
        <f t="shared" si="38"/>
        <v>0</v>
      </c>
      <c r="AH54" s="4">
        <f t="shared" si="38"/>
        <v>0</v>
      </c>
      <c r="AI54" s="4">
        <f t="shared" si="38"/>
        <v>0</v>
      </c>
      <c r="AJ54" s="4">
        <f t="shared" si="38"/>
        <v>0</v>
      </c>
      <c r="AK54" s="4">
        <f t="shared" si="38"/>
        <v>0</v>
      </c>
    </row>
    <row r="55" spans="1:37" ht="24" customHeight="1" x14ac:dyDescent="0.15">
      <c r="A55" s="189"/>
      <c r="B55" s="191"/>
      <c r="C55" s="179" t="s">
        <v>114</v>
      </c>
      <c r="D55" s="179"/>
      <c r="E55" s="1" t="s">
        <v>18</v>
      </c>
      <c r="F55" s="5">
        <v>1</v>
      </c>
      <c r="G55" s="71" t="str">
        <f>VLOOKUP(RIGHT(C55,LEN(C55)-1),専門科目!D$6:P$50,12,FALSE)&amp;""</f>
        <v/>
      </c>
      <c r="H55" s="71" t="str">
        <f>VLOOKUP(RIGHT(C55,LEN(C55)-1),専門科目!D$6:P$50,13,FALSE)&amp;""</f>
        <v/>
      </c>
      <c r="I55" s="184"/>
      <c r="J55" s="183"/>
      <c r="K55" s="188"/>
      <c r="L55" s="13"/>
      <c r="M55" s="4">
        <f t="shared" si="35"/>
        <v>0</v>
      </c>
      <c r="N55" s="4">
        <f t="shared" si="36"/>
        <v>0</v>
      </c>
      <c r="O55" s="9">
        <f t="shared" si="22"/>
        <v>99</v>
      </c>
      <c r="P55" s="9">
        <f t="shared" si="14"/>
        <v>0</v>
      </c>
      <c r="Q55" s="9">
        <f t="shared" si="3"/>
        <v>0</v>
      </c>
      <c r="R55" s="9">
        <f t="shared" si="4"/>
        <v>0</v>
      </c>
      <c r="S55" s="9">
        <f t="shared" si="5"/>
        <v>0</v>
      </c>
      <c r="T55" s="9">
        <f t="shared" si="6"/>
        <v>0</v>
      </c>
      <c r="U55" s="9">
        <f t="shared" si="7"/>
        <v>0</v>
      </c>
      <c r="V55" s="9">
        <f t="shared" si="8"/>
        <v>0</v>
      </c>
      <c r="W55" s="9">
        <f t="shared" si="9"/>
        <v>0</v>
      </c>
      <c r="X55" s="9">
        <f t="shared" si="10"/>
        <v>0</v>
      </c>
      <c r="Y55" s="9">
        <f t="shared" si="11"/>
        <v>0</v>
      </c>
      <c r="Z55" s="9">
        <f t="shared" si="12"/>
        <v>0</v>
      </c>
      <c r="AA55" s="4">
        <f t="shared" si="38"/>
        <v>0</v>
      </c>
      <c r="AB55" s="4">
        <f t="shared" si="38"/>
        <v>0</v>
      </c>
      <c r="AC55" s="4">
        <f t="shared" si="38"/>
        <v>0</v>
      </c>
      <c r="AD55" s="4">
        <f t="shared" si="38"/>
        <v>0</v>
      </c>
      <c r="AE55" s="4">
        <f t="shared" si="38"/>
        <v>0</v>
      </c>
      <c r="AF55" s="4">
        <f t="shared" si="38"/>
        <v>0</v>
      </c>
      <c r="AG55" s="4">
        <f t="shared" si="38"/>
        <v>0</v>
      </c>
      <c r="AH55" s="4">
        <f t="shared" si="38"/>
        <v>0</v>
      </c>
      <c r="AI55" s="4">
        <f t="shared" si="38"/>
        <v>0</v>
      </c>
      <c r="AJ55" s="4">
        <f t="shared" si="38"/>
        <v>0</v>
      </c>
      <c r="AK55" s="4">
        <f t="shared" si="38"/>
        <v>0</v>
      </c>
    </row>
    <row r="56" spans="1:37" ht="24" customHeight="1" x14ac:dyDescent="0.15">
      <c r="A56" s="189"/>
      <c r="B56" s="191"/>
      <c r="C56" s="179" t="s">
        <v>115</v>
      </c>
      <c r="D56" s="179"/>
      <c r="E56" s="1" t="s">
        <v>4</v>
      </c>
      <c r="F56" s="5">
        <v>1</v>
      </c>
      <c r="G56" s="71" t="str">
        <f>VLOOKUP(RIGHT(C56,LEN(C56)-1),専門科目!D$6:P$50,12,FALSE)&amp;""</f>
        <v/>
      </c>
      <c r="H56" s="71" t="str">
        <f>VLOOKUP(RIGHT(C56,LEN(C56)-1),専門科目!D$6:P$50,13,FALSE)&amp;""</f>
        <v/>
      </c>
      <c r="I56" s="184"/>
      <c r="J56" s="183"/>
      <c r="K56" s="188"/>
      <c r="L56" s="13"/>
      <c r="M56" s="4">
        <f t="shared" si="35"/>
        <v>0</v>
      </c>
      <c r="N56" s="4">
        <f t="shared" si="36"/>
        <v>0</v>
      </c>
      <c r="O56" s="9">
        <f t="shared" si="22"/>
        <v>99</v>
      </c>
      <c r="P56" s="9">
        <f t="shared" si="14"/>
        <v>0</v>
      </c>
      <c r="Q56" s="9">
        <f t="shared" si="3"/>
        <v>0</v>
      </c>
      <c r="R56" s="9">
        <f t="shared" si="4"/>
        <v>0</v>
      </c>
      <c r="S56" s="9">
        <f t="shared" si="5"/>
        <v>0</v>
      </c>
      <c r="T56" s="9">
        <f t="shared" si="6"/>
        <v>0</v>
      </c>
      <c r="U56" s="9">
        <f t="shared" si="7"/>
        <v>0</v>
      </c>
      <c r="V56" s="9">
        <f t="shared" si="8"/>
        <v>0</v>
      </c>
      <c r="W56" s="9">
        <f t="shared" si="9"/>
        <v>0</v>
      </c>
      <c r="X56" s="9">
        <f t="shared" si="10"/>
        <v>0</v>
      </c>
      <c r="Y56" s="9">
        <f t="shared" si="11"/>
        <v>0</v>
      </c>
      <c r="Z56" s="9">
        <f t="shared" si="12"/>
        <v>0</v>
      </c>
      <c r="AA56" s="4">
        <f t="shared" si="38"/>
        <v>0</v>
      </c>
      <c r="AB56" s="4">
        <f t="shared" si="38"/>
        <v>0</v>
      </c>
      <c r="AC56" s="4">
        <f t="shared" si="38"/>
        <v>0</v>
      </c>
      <c r="AD56" s="4">
        <f t="shared" si="38"/>
        <v>0</v>
      </c>
      <c r="AE56" s="4">
        <f t="shared" si="38"/>
        <v>0</v>
      </c>
      <c r="AF56" s="4">
        <f t="shared" si="38"/>
        <v>0</v>
      </c>
      <c r="AG56" s="4">
        <f t="shared" si="38"/>
        <v>0</v>
      </c>
      <c r="AH56" s="4">
        <f t="shared" si="38"/>
        <v>0</v>
      </c>
      <c r="AI56" s="4">
        <f t="shared" si="38"/>
        <v>0</v>
      </c>
      <c r="AJ56" s="4">
        <f t="shared" si="38"/>
        <v>0</v>
      </c>
      <c r="AK56" s="4">
        <f t="shared" si="38"/>
        <v>0</v>
      </c>
    </row>
    <row r="57" spans="1:37" ht="24" customHeight="1" x14ac:dyDescent="0.15">
      <c r="A57" s="189"/>
      <c r="B57" s="191"/>
      <c r="C57" s="179" t="s">
        <v>116</v>
      </c>
      <c r="D57" s="179"/>
      <c r="E57" s="1" t="s">
        <v>4</v>
      </c>
      <c r="F57" s="5">
        <v>1</v>
      </c>
      <c r="G57" s="71" t="str">
        <f>VLOOKUP(RIGHT(C57,LEN(C57)-1),専門科目!D$6:P$50,12,FALSE)&amp;""</f>
        <v/>
      </c>
      <c r="H57" s="71" t="str">
        <f>VLOOKUP(RIGHT(C57,LEN(C57)-1),専門科目!D$6:P$50,13,FALSE)&amp;""</f>
        <v/>
      </c>
      <c r="I57" s="184"/>
      <c r="J57" s="183"/>
      <c r="K57" s="188"/>
      <c r="L57" s="13"/>
      <c r="M57" s="4">
        <f t="shared" si="35"/>
        <v>0</v>
      </c>
      <c r="N57" s="4">
        <f t="shared" si="36"/>
        <v>0</v>
      </c>
      <c r="O57" s="9">
        <f t="shared" si="22"/>
        <v>99</v>
      </c>
      <c r="P57" s="9">
        <f t="shared" si="14"/>
        <v>0</v>
      </c>
      <c r="Q57" s="9">
        <f t="shared" si="3"/>
        <v>0</v>
      </c>
      <c r="R57" s="9">
        <f t="shared" si="4"/>
        <v>0</v>
      </c>
      <c r="S57" s="9">
        <f t="shared" si="5"/>
        <v>0</v>
      </c>
      <c r="T57" s="9">
        <f t="shared" si="6"/>
        <v>0</v>
      </c>
      <c r="U57" s="9">
        <f t="shared" si="7"/>
        <v>0</v>
      </c>
      <c r="V57" s="9">
        <f t="shared" si="8"/>
        <v>0</v>
      </c>
      <c r="W57" s="9">
        <f t="shared" si="9"/>
        <v>0</v>
      </c>
      <c r="X57" s="9">
        <f t="shared" si="10"/>
        <v>0</v>
      </c>
      <c r="Y57" s="9">
        <f t="shared" si="11"/>
        <v>0</v>
      </c>
      <c r="Z57" s="9">
        <f t="shared" si="12"/>
        <v>0</v>
      </c>
      <c r="AA57" s="4">
        <f t="shared" si="38"/>
        <v>0</v>
      </c>
      <c r="AB57" s="4">
        <f t="shared" si="38"/>
        <v>0</v>
      </c>
      <c r="AC57" s="4">
        <f t="shared" si="38"/>
        <v>0</v>
      </c>
      <c r="AD57" s="4">
        <f t="shared" si="38"/>
        <v>0</v>
      </c>
      <c r="AE57" s="4">
        <f t="shared" si="38"/>
        <v>0</v>
      </c>
      <c r="AF57" s="4">
        <f t="shared" si="38"/>
        <v>0</v>
      </c>
      <c r="AG57" s="4">
        <f t="shared" si="38"/>
        <v>0</v>
      </c>
      <c r="AH57" s="4">
        <f t="shared" si="38"/>
        <v>0</v>
      </c>
      <c r="AI57" s="4">
        <f t="shared" si="38"/>
        <v>0</v>
      </c>
      <c r="AJ57" s="4">
        <f t="shared" si="38"/>
        <v>0</v>
      </c>
      <c r="AK57" s="4">
        <f t="shared" si="38"/>
        <v>0</v>
      </c>
    </row>
    <row r="58" spans="1:37" ht="24" customHeight="1" x14ac:dyDescent="0.15">
      <c r="A58" s="189"/>
      <c r="B58" s="191"/>
      <c r="C58" s="181" t="s">
        <v>143</v>
      </c>
      <c r="D58" s="182"/>
      <c r="E58" s="1" t="s">
        <v>29</v>
      </c>
      <c r="F58" s="5">
        <v>1</v>
      </c>
      <c r="G58" s="71" t="str">
        <f>VLOOKUP(RIGHT(C58,LEN(C58)-1),専門科目!D$6:P$50,12,FALSE)&amp;""</f>
        <v/>
      </c>
      <c r="H58" s="71" t="str">
        <f>VLOOKUP(RIGHT(C58,LEN(C58)-1),専門科目!D$6:P$50,13,FALSE)&amp;""</f>
        <v/>
      </c>
      <c r="I58" s="184"/>
      <c r="J58" s="183"/>
      <c r="K58" s="188"/>
      <c r="L58" s="13"/>
      <c r="M58" s="4">
        <f t="shared" si="35"/>
        <v>0</v>
      </c>
      <c r="N58" s="4">
        <f t="shared" si="36"/>
        <v>0</v>
      </c>
      <c r="O58" s="9">
        <f t="shared" si="22"/>
        <v>99</v>
      </c>
      <c r="P58" s="9">
        <f t="shared" si="14"/>
        <v>0</v>
      </c>
      <c r="Q58" s="9">
        <f t="shared" si="3"/>
        <v>0</v>
      </c>
      <c r="R58" s="9">
        <f t="shared" si="4"/>
        <v>0</v>
      </c>
      <c r="S58" s="9">
        <f t="shared" si="5"/>
        <v>0</v>
      </c>
      <c r="T58" s="9">
        <f t="shared" si="6"/>
        <v>0</v>
      </c>
      <c r="U58" s="9">
        <f t="shared" si="7"/>
        <v>0</v>
      </c>
      <c r="V58" s="9">
        <f t="shared" si="8"/>
        <v>0</v>
      </c>
      <c r="W58" s="9">
        <f t="shared" si="9"/>
        <v>0</v>
      </c>
      <c r="X58" s="9">
        <f t="shared" si="10"/>
        <v>0</v>
      </c>
      <c r="Y58" s="9">
        <f t="shared" si="11"/>
        <v>0</v>
      </c>
      <c r="Z58" s="9">
        <f t="shared" si="12"/>
        <v>0</v>
      </c>
      <c r="AA58" s="4">
        <f t="shared" si="38"/>
        <v>0</v>
      </c>
      <c r="AB58" s="4">
        <f t="shared" si="38"/>
        <v>0</v>
      </c>
      <c r="AC58" s="4">
        <f t="shared" si="38"/>
        <v>0</v>
      </c>
      <c r="AD58" s="4">
        <f t="shared" si="38"/>
        <v>0</v>
      </c>
      <c r="AE58" s="4">
        <f t="shared" si="38"/>
        <v>0</v>
      </c>
      <c r="AF58" s="4">
        <f t="shared" si="38"/>
        <v>0</v>
      </c>
      <c r="AG58" s="4">
        <f t="shared" si="38"/>
        <v>0</v>
      </c>
      <c r="AH58" s="4">
        <f t="shared" si="38"/>
        <v>0</v>
      </c>
      <c r="AI58" s="4">
        <f t="shared" si="38"/>
        <v>0</v>
      </c>
      <c r="AJ58" s="4">
        <f t="shared" si="38"/>
        <v>0</v>
      </c>
      <c r="AK58" s="4">
        <f t="shared" si="38"/>
        <v>0</v>
      </c>
    </row>
    <row r="59" spans="1:37" ht="24" customHeight="1" x14ac:dyDescent="0.15">
      <c r="A59" s="189"/>
      <c r="B59" s="191"/>
      <c r="C59" s="179" t="s">
        <v>117</v>
      </c>
      <c r="D59" s="179"/>
      <c r="E59" s="1" t="s">
        <v>6</v>
      </c>
      <c r="F59" s="5">
        <v>1</v>
      </c>
      <c r="G59" s="71" t="str">
        <f>VLOOKUP(RIGHT(C59,LEN(C59)-1),専門科目!D$6:P$50,12,FALSE)&amp;""</f>
        <v/>
      </c>
      <c r="H59" s="71" t="str">
        <f>VLOOKUP(RIGHT(C59,LEN(C59)-1),専門科目!D$6:P$50,13,FALSE)&amp;""</f>
        <v/>
      </c>
      <c r="I59" s="184"/>
      <c r="J59" s="183"/>
      <c r="K59" s="188"/>
      <c r="L59" s="13"/>
      <c r="M59" s="4">
        <f t="shared" si="35"/>
        <v>0</v>
      </c>
      <c r="N59" s="4">
        <f t="shared" si="36"/>
        <v>0</v>
      </c>
      <c r="O59" s="9">
        <f t="shared" si="22"/>
        <v>99</v>
      </c>
      <c r="P59" s="9">
        <f t="shared" si="14"/>
        <v>0</v>
      </c>
      <c r="Q59" s="9">
        <f t="shared" si="3"/>
        <v>0</v>
      </c>
      <c r="R59" s="9">
        <f t="shared" si="4"/>
        <v>0</v>
      </c>
      <c r="S59" s="9">
        <f t="shared" si="5"/>
        <v>0</v>
      </c>
      <c r="T59" s="9">
        <f t="shared" si="6"/>
        <v>0</v>
      </c>
      <c r="U59" s="9">
        <f t="shared" si="7"/>
        <v>0</v>
      </c>
      <c r="V59" s="9">
        <f t="shared" si="8"/>
        <v>0</v>
      </c>
      <c r="W59" s="9">
        <f t="shared" si="9"/>
        <v>0</v>
      </c>
      <c r="X59" s="9">
        <f t="shared" si="10"/>
        <v>0</v>
      </c>
      <c r="Y59" s="9">
        <f t="shared" si="11"/>
        <v>0</v>
      </c>
      <c r="Z59" s="9">
        <f t="shared" si="12"/>
        <v>0</v>
      </c>
      <c r="AA59" s="4">
        <f t="shared" si="38"/>
        <v>0</v>
      </c>
      <c r="AB59" s="4">
        <f t="shared" si="38"/>
        <v>0</v>
      </c>
      <c r="AC59" s="4">
        <f t="shared" si="38"/>
        <v>0</v>
      </c>
      <c r="AD59" s="4">
        <f t="shared" si="38"/>
        <v>0</v>
      </c>
      <c r="AE59" s="4">
        <f t="shared" si="38"/>
        <v>0</v>
      </c>
      <c r="AF59" s="4">
        <f t="shared" si="38"/>
        <v>0</v>
      </c>
      <c r="AG59" s="4">
        <f t="shared" si="38"/>
        <v>0</v>
      </c>
      <c r="AH59" s="4">
        <f t="shared" si="38"/>
        <v>0</v>
      </c>
      <c r="AI59" s="4">
        <f t="shared" si="38"/>
        <v>0</v>
      </c>
      <c r="AJ59" s="4">
        <f t="shared" si="38"/>
        <v>0</v>
      </c>
      <c r="AK59" s="4">
        <f t="shared" si="38"/>
        <v>0</v>
      </c>
    </row>
    <row r="60" spans="1:37" ht="24" customHeight="1" x14ac:dyDescent="0.15">
      <c r="A60" s="189"/>
      <c r="B60" s="180" t="s">
        <v>65</v>
      </c>
      <c r="C60" s="181" t="s">
        <v>140</v>
      </c>
      <c r="D60" s="179"/>
      <c r="E60" s="1" t="s">
        <v>1</v>
      </c>
      <c r="F60" s="5">
        <v>2</v>
      </c>
      <c r="G60" s="71" t="str">
        <f>VLOOKUP(RIGHT(C60,LEN(C60)-1),共通科目!E$6:Q$79,12,FALSE)&amp;""</f>
        <v/>
      </c>
      <c r="H60" s="71" t="str">
        <f>VLOOKUP(RIGHT(C60,LEN(C60)-1),共通科目!E$6:Q$79,13,FALSE)&amp;""</f>
        <v/>
      </c>
      <c r="I60" s="184">
        <f>SUM(N60:N66)</f>
        <v>0</v>
      </c>
      <c r="J60" s="183" t="str">
        <f>IF(SUM(N60:N66)=0,"0",SUM(M60:M66))</f>
        <v>0</v>
      </c>
      <c r="K60" s="188" t="str">
        <f>IF(SUM(N60:N66)=0,"0",SUM(M60:M66)/SUM(N60:N66))</f>
        <v>0</v>
      </c>
      <c r="L60" s="11"/>
      <c r="M60" s="4">
        <f t="shared" si="35"/>
        <v>0</v>
      </c>
      <c r="N60" s="4">
        <f t="shared" si="36"/>
        <v>0</v>
      </c>
      <c r="O60" s="9">
        <f t="shared" si="22"/>
        <v>99</v>
      </c>
      <c r="P60" s="9">
        <f t="shared" si="14"/>
        <v>0</v>
      </c>
      <c r="Q60" s="9">
        <f t="shared" si="3"/>
        <v>0</v>
      </c>
      <c r="R60" s="9">
        <f t="shared" si="4"/>
        <v>0</v>
      </c>
      <c r="S60" s="9">
        <f t="shared" si="5"/>
        <v>0</v>
      </c>
      <c r="T60" s="9">
        <f t="shared" si="6"/>
        <v>0</v>
      </c>
      <c r="U60" s="9">
        <f t="shared" si="7"/>
        <v>0</v>
      </c>
      <c r="V60" s="9">
        <f t="shared" si="8"/>
        <v>0</v>
      </c>
      <c r="W60" s="9">
        <f t="shared" si="9"/>
        <v>0</v>
      </c>
      <c r="X60" s="9">
        <f t="shared" si="10"/>
        <v>0</v>
      </c>
      <c r="Y60" s="9">
        <f t="shared" si="11"/>
        <v>0</v>
      </c>
      <c r="Z60" s="9">
        <f t="shared" si="12"/>
        <v>0</v>
      </c>
      <c r="AA60" s="4">
        <f t="shared" si="38"/>
        <v>0</v>
      </c>
      <c r="AB60" s="4">
        <f t="shared" si="38"/>
        <v>0</v>
      </c>
      <c r="AC60" s="4">
        <f t="shared" si="38"/>
        <v>0</v>
      </c>
      <c r="AD60" s="4">
        <f t="shared" si="38"/>
        <v>0</v>
      </c>
      <c r="AE60" s="4">
        <f t="shared" si="38"/>
        <v>0</v>
      </c>
      <c r="AF60" s="4">
        <f t="shared" si="38"/>
        <v>0</v>
      </c>
      <c r="AG60" s="4">
        <f t="shared" si="38"/>
        <v>0</v>
      </c>
      <c r="AH60" s="4">
        <f t="shared" si="38"/>
        <v>0</v>
      </c>
      <c r="AI60" s="4">
        <f t="shared" si="38"/>
        <v>0</v>
      </c>
      <c r="AJ60" s="4">
        <f t="shared" si="38"/>
        <v>0</v>
      </c>
      <c r="AK60" s="4">
        <f t="shared" si="38"/>
        <v>0</v>
      </c>
    </row>
    <row r="61" spans="1:37" ht="24" customHeight="1" x14ac:dyDescent="0.15">
      <c r="A61" s="189"/>
      <c r="B61" s="180"/>
      <c r="C61" s="179" t="s">
        <v>120</v>
      </c>
      <c r="D61" s="179"/>
      <c r="E61" s="1" t="s">
        <v>1</v>
      </c>
      <c r="F61" s="5">
        <v>1</v>
      </c>
      <c r="G61" s="71" t="str">
        <f>VLOOKUP(RIGHT(C61,LEN(C61)-1),専門科目!D$6:P$50,12,FALSE)&amp;""</f>
        <v/>
      </c>
      <c r="H61" s="71" t="str">
        <f>VLOOKUP(RIGHT(C61,LEN(C61)-1),専門科目!D$6:P$50,13,FALSE)&amp;""</f>
        <v/>
      </c>
      <c r="I61" s="184"/>
      <c r="J61" s="183"/>
      <c r="K61" s="188"/>
      <c r="L61" s="11"/>
      <c r="M61" s="4">
        <f t="shared" ref="M61:M93" si="39">IF(OR(F61="",H61=""),0,F61*INDEX($O$95:$O$104,MATCH(H61,$N$95:$N$104,0),1))</f>
        <v>0</v>
      </c>
      <c r="N61" s="4">
        <f t="shared" ref="N61:N93" si="40">IF(OR(F61="",H61=""),0,F61*IF(INDEX($O$95:$O$104,MATCH(H61,$N$95:$N$104,0),1)&gt;0,1,0))</f>
        <v>0</v>
      </c>
      <c r="O61" s="9">
        <f t="shared" si="22"/>
        <v>99</v>
      </c>
      <c r="P61" s="9">
        <f t="shared" ref="P61:Z61" si="41">IF($O61=AA$2,$N61,0)</f>
        <v>0</v>
      </c>
      <c r="Q61" s="9">
        <f t="shared" si="41"/>
        <v>0</v>
      </c>
      <c r="R61" s="9">
        <f t="shared" si="41"/>
        <v>0</v>
      </c>
      <c r="S61" s="9">
        <f t="shared" si="41"/>
        <v>0</v>
      </c>
      <c r="T61" s="9">
        <f t="shared" si="41"/>
        <v>0</v>
      </c>
      <c r="U61" s="9">
        <f t="shared" si="41"/>
        <v>0</v>
      </c>
      <c r="V61" s="9">
        <f t="shared" si="41"/>
        <v>0</v>
      </c>
      <c r="W61" s="9">
        <f t="shared" si="41"/>
        <v>0</v>
      </c>
      <c r="X61" s="9">
        <f t="shared" si="41"/>
        <v>0</v>
      </c>
      <c r="Y61" s="9">
        <f t="shared" si="41"/>
        <v>0</v>
      </c>
      <c r="Z61" s="9">
        <f t="shared" si="41"/>
        <v>0</v>
      </c>
      <c r="AA61" s="4">
        <f t="shared" si="38"/>
        <v>0</v>
      </c>
      <c r="AB61" s="4">
        <f t="shared" si="38"/>
        <v>0</v>
      </c>
      <c r="AC61" s="4">
        <f t="shared" si="38"/>
        <v>0</v>
      </c>
      <c r="AD61" s="4">
        <f t="shared" si="38"/>
        <v>0</v>
      </c>
      <c r="AE61" s="4">
        <f t="shared" si="38"/>
        <v>0</v>
      </c>
      <c r="AF61" s="4">
        <f t="shared" si="38"/>
        <v>0</v>
      </c>
      <c r="AG61" s="4">
        <f t="shared" si="38"/>
        <v>0</v>
      </c>
      <c r="AH61" s="4">
        <f t="shared" si="38"/>
        <v>0</v>
      </c>
      <c r="AI61" s="4">
        <f t="shared" si="38"/>
        <v>0</v>
      </c>
      <c r="AJ61" s="4">
        <f t="shared" si="38"/>
        <v>0</v>
      </c>
      <c r="AK61" s="4">
        <f t="shared" si="38"/>
        <v>0</v>
      </c>
    </row>
    <row r="62" spans="1:37" ht="24" customHeight="1" x14ac:dyDescent="0.15">
      <c r="A62" s="189"/>
      <c r="B62" s="191"/>
      <c r="C62" s="179" t="s">
        <v>119</v>
      </c>
      <c r="D62" s="179"/>
      <c r="E62" s="1" t="s">
        <v>2</v>
      </c>
      <c r="F62" s="5">
        <v>2</v>
      </c>
      <c r="G62" s="71" t="str">
        <f>VLOOKUP(RIGHT(C62,LEN(C62)-1),専門科目!D$6:P$50,12,FALSE)&amp;""</f>
        <v/>
      </c>
      <c r="H62" s="71" t="str">
        <f>VLOOKUP(RIGHT(C62,LEN(C62)-1),専門科目!D$6:P$50,13,FALSE)&amp;""</f>
        <v/>
      </c>
      <c r="I62" s="184"/>
      <c r="J62" s="183"/>
      <c r="K62" s="188"/>
      <c r="L62" s="13"/>
      <c r="M62" s="4">
        <f t="shared" si="39"/>
        <v>0</v>
      </c>
      <c r="N62" s="4">
        <f t="shared" si="40"/>
        <v>0</v>
      </c>
      <c r="O62" s="9">
        <f t="shared" si="22"/>
        <v>99</v>
      </c>
      <c r="P62" s="9">
        <f t="shared" si="14"/>
        <v>0</v>
      </c>
      <c r="Q62" s="9">
        <f t="shared" si="3"/>
        <v>0</v>
      </c>
      <c r="R62" s="9">
        <f t="shared" si="4"/>
        <v>0</v>
      </c>
      <c r="S62" s="9">
        <f t="shared" si="5"/>
        <v>0</v>
      </c>
      <c r="T62" s="9">
        <f t="shared" si="6"/>
        <v>0</v>
      </c>
      <c r="U62" s="9">
        <f t="shared" si="7"/>
        <v>0</v>
      </c>
      <c r="V62" s="9">
        <f t="shared" si="8"/>
        <v>0</v>
      </c>
      <c r="W62" s="9">
        <f t="shared" si="9"/>
        <v>0</v>
      </c>
      <c r="X62" s="9">
        <f t="shared" si="10"/>
        <v>0</v>
      </c>
      <c r="Y62" s="9">
        <f t="shared" si="11"/>
        <v>0</v>
      </c>
      <c r="Z62" s="9">
        <f t="shared" si="12"/>
        <v>0</v>
      </c>
      <c r="AA62" s="4">
        <f t="shared" si="38"/>
        <v>0</v>
      </c>
      <c r="AB62" s="4">
        <f t="shared" si="38"/>
        <v>0</v>
      </c>
      <c r="AC62" s="4">
        <f t="shared" si="38"/>
        <v>0</v>
      </c>
      <c r="AD62" s="4">
        <f t="shared" si="38"/>
        <v>0</v>
      </c>
      <c r="AE62" s="4">
        <f t="shared" si="38"/>
        <v>0</v>
      </c>
      <c r="AF62" s="4">
        <f t="shared" si="38"/>
        <v>0</v>
      </c>
      <c r="AG62" s="4">
        <f t="shared" si="38"/>
        <v>0</v>
      </c>
      <c r="AH62" s="4">
        <f t="shared" si="38"/>
        <v>0</v>
      </c>
      <c r="AI62" s="4">
        <f t="shared" si="38"/>
        <v>0</v>
      </c>
      <c r="AJ62" s="4">
        <f t="shared" si="38"/>
        <v>0</v>
      </c>
      <c r="AK62" s="4">
        <f t="shared" si="38"/>
        <v>0</v>
      </c>
    </row>
    <row r="63" spans="1:37" ht="24" customHeight="1" x14ac:dyDescent="0.15">
      <c r="A63" s="189"/>
      <c r="B63" s="191"/>
      <c r="C63" s="179" t="s">
        <v>89</v>
      </c>
      <c r="D63" s="179"/>
      <c r="E63" s="1" t="s">
        <v>2</v>
      </c>
      <c r="F63" s="5">
        <v>2</v>
      </c>
      <c r="G63" s="71" t="str">
        <f>VLOOKUP(RIGHT(C63,LEN(C63)-1),共通科目!E$6:Q$79,12,FALSE)&amp;""</f>
        <v/>
      </c>
      <c r="H63" s="71" t="str">
        <f>VLOOKUP(RIGHT(C63,LEN(C63)-1),共通科目!E$6:Q$79,13,FALSE)&amp;""</f>
        <v/>
      </c>
      <c r="I63" s="184"/>
      <c r="J63" s="183"/>
      <c r="K63" s="188"/>
      <c r="L63" s="13"/>
      <c r="M63" s="4">
        <f t="shared" si="39"/>
        <v>0</v>
      </c>
      <c r="N63" s="4">
        <f t="shared" si="40"/>
        <v>0</v>
      </c>
      <c r="O63" s="9">
        <f t="shared" si="22"/>
        <v>99</v>
      </c>
      <c r="P63" s="9">
        <f t="shared" si="14"/>
        <v>0</v>
      </c>
      <c r="Q63" s="9">
        <f t="shared" ref="Q63:Q93" si="42">IF($O63=AB$2,$N63,0)</f>
        <v>0</v>
      </c>
      <c r="R63" s="9">
        <f t="shared" ref="R63:R93" si="43">IF($O63=AC$2,$N63,0)</f>
        <v>0</v>
      </c>
      <c r="S63" s="9">
        <f t="shared" ref="S63:S93" si="44">IF($O63=AD$2,$N63,0)</f>
        <v>0</v>
      </c>
      <c r="T63" s="9">
        <f t="shared" ref="T63:T93" si="45">IF($O63=AE$2,$N63,0)</f>
        <v>0</v>
      </c>
      <c r="U63" s="9">
        <f t="shared" ref="U63:U93" si="46">IF($O63=AF$2,$N63,0)</f>
        <v>0</v>
      </c>
      <c r="V63" s="9">
        <f t="shared" ref="V63:V93" si="47">IF($O63=AG$2,$N63,0)</f>
        <v>0</v>
      </c>
      <c r="W63" s="9">
        <f t="shared" ref="W63:W93" si="48">IF($O63=AH$2,$N63,0)</f>
        <v>0</v>
      </c>
      <c r="X63" s="9">
        <f t="shared" ref="X63:X93" si="49">IF($O63=AI$2,$N63,0)</f>
        <v>0</v>
      </c>
      <c r="Y63" s="9">
        <f t="shared" ref="Y63:Y93" si="50">IF($O63=AJ$2,$N63,0)</f>
        <v>0</v>
      </c>
      <c r="Z63" s="9">
        <f t="shared" ref="Z63:Z93" si="51">IF($O63=AK$2,$N63,0)</f>
        <v>0</v>
      </c>
      <c r="AA63" s="4">
        <f t="shared" si="38"/>
        <v>0</v>
      </c>
      <c r="AB63" s="4">
        <f t="shared" si="38"/>
        <v>0</v>
      </c>
      <c r="AC63" s="4">
        <f t="shared" si="38"/>
        <v>0</v>
      </c>
      <c r="AD63" s="4">
        <f t="shared" si="38"/>
        <v>0</v>
      </c>
      <c r="AE63" s="4">
        <f t="shared" si="38"/>
        <v>0</v>
      </c>
      <c r="AF63" s="4">
        <f t="shared" si="38"/>
        <v>0</v>
      </c>
      <c r="AG63" s="4">
        <f t="shared" si="38"/>
        <v>0</v>
      </c>
      <c r="AH63" s="4">
        <f t="shared" si="38"/>
        <v>0</v>
      </c>
      <c r="AI63" s="4">
        <f t="shared" si="38"/>
        <v>0</v>
      </c>
      <c r="AJ63" s="4">
        <f t="shared" si="38"/>
        <v>0</v>
      </c>
      <c r="AK63" s="4">
        <f t="shared" si="38"/>
        <v>0</v>
      </c>
    </row>
    <row r="64" spans="1:37" ht="24" customHeight="1" x14ac:dyDescent="0.15">
      <c r="A64" s="189"/>
      <c r="B64" s="191"/>
      <c r="C64" s="179" t="s">
        <v>94</v>
      </c>
      <c r="D64" s="179"/>
      <c r="E64" s="1" t="s">
        <v>4</v>
      </c>
      <c r="F64" s="5">
        <v>1</v>
      </c>
      <c r="G64" s="71" t="str">
        <f>VLOOKUP(RIGHT(C64,LEN(C64)-1),共通科目!E$6:Q$79,12,FALSE)&amp;""</f>
        <v/>
      </c>
      <c r="H64" s="71" t="str">
        <f>VLOOKUP(RIGHT(C64,LEN(C64)-1),共通科目!E$6:Q$79,13,FALSE)&amp;""</f>
        <v/>
      </c>
      <c r="I64" s="184"/>
      <c r="J64" s="183"/>
      <c r="K64" s="188"/>
      <c r="L64" s="13"/>
      <c r="M64" s="4">
        <f t="shared" si="39"/>
        <v>0</v>
      </c>
      <c r="N64" s="4">
        <f t="shared" si="40"/>
        <v>0</v>
      </c>
      <c r="O64" s="9">
        <f t="shared" ref="O64:O93" si="52">IF(G64="",99,INDEX($M$109:$M$119,MATCH(G64,$N$109:$N$119,0),1))</f>
        <v>99</v>
      </c>
      <c r="P64" s="9">
        <f t="shared" ref="P64:Z64" si="53">IF($O64=AA$2,$N64,0)</f>
        <v>0</v>
      </c>
      <c r="Q64" s="9">
        <f t="shared" si="53"/>
        <v>0</v>
      </c>
      <c r="R64" s="9">
        <f t="shared" si="53"/>
        <v>0</v>
      </c>
      <c r="S64" s="9">
        <f t="shared" si="53"/>
        <v>0</v>
      </c>
      <c r="T64" s="9">
        <f t="shared" si="53"/>
        <v>0</v>
      </c>
      <c r="U64" s="9">
        <f t="shared" si="53"/>
        <v>0</v>
      </c>
      <c r="V64" s="9">
        <f t="shared" si="53"/>
        <v>0</v>
      </c>
      <c r="W64" s="9">
        <f t="shared" si="53"/>
        <v>0</v>
      </c>
      <c r="X64" s="9">
        <f t="shared" si="53"/>
        <v>0</v>
      </c>
      <c r="Y64" s="9">
        <f t="shared" si="53"/>
        <v>0</v>
      </c>
      <c r="Z64" s="9">
        <f t="shared" si="53"/>
        <v>0</v>
      </c>
      <c r="AA64" s="4">
        <f t="shared" si="38"/>
        <v>0</v>
      </c>
      <c r="AB64" s="4">
        <f t="shared" si="38"/>
        <v>0</v>
      </c>
      <c r="AC64" s="4">
        <f t="shared" si="38"/>
        <v>0</v>
      </c>
      <c r="AD64" s="4">
        <f t="shared" si="38"/>
        <v>0</v>
      </c>
      <c r="AE64" s="4">
        <f t="shared" si="38"/>
        <v>0</v>
      </c>
      <c r="AF64" s="4">
        <f t="shared" si="38"/>
        <v>0</v>
      </c>
      <c r="AG64" s="4">
        <f t="shared" si="38"/>
        <v>0</v>
      </c>
      <c r="AH64" s="4">
        <f t="shared" si="38"/>
        <v>0</v>
      </c>
      <c r="AI64" s="4">
        <f t="shared" si="38"/>
        <v>0</v>
      </c>
      <c r="AJ64" s="4">
        <f t="shared" si="38"/>
        <v>0</v>
      </c>
      <c r="AK64" s="4">
        <f t="shared" si="38"/>
        <v>0</v>
      </c>
    </row>
    <row r="65" spans="1:37" ht="24" customHeight="1" x14ac:dyDescent="0.15">
      <c r="A65" s="189"/>
      <c r="B65" s="191"/>
      <c r="C65" s="179" t="s">
        <v>121</v>
      </c>
      <c r="D65" s="179"/>
      <c r="E65" s="1" t="s">
        <v>5</v>
      </c>
      <c r="F65" s="5">
        <v>1</v>
      </c>
      <c r="G65" s="71" t="str">
        <f>VLOOKUP(RIGHT(C65,LEN(C65)-1),専門科目!D$6:P$50,12,FALSE)&amp;""</f>
        <v/>
      </c>
      <c r="H65" s="71" t="str">
        <f>VLOOKUP(RIGHT(C65,LEN(C65)-1),専門科目!D$6:P$50,13,FALSE)&amp;""</f>
        <v/>
      </c>
      <c r="I65" s="184"/>
      <c r="J65" s="183"/>
      <c r="K65" s="188"/>
      <c r="L65" s="13"/>
      <c r="M65" s="4">
        <f t="shared" si="39"/>
        <v>0</v>
      </c>
      <c r="N65" s="4">
        <f t="shared" si="40"/>
        <v>0</v>
      </c>
      <c r="O65" s="9">
        <f t="shared" si="52"/>
        <v>99</v>
      </c>
      <c r="P65" s="9">
        <f t="shared" ref="P65:P93" si="54">IF($O65=AA$2,$N65,0)</f>
        <v>0</v>
      </c>
      <c r="Q65" s="9">
        <f t="shared" si="42"/>
        <v>0</v>
      </c>
      <c r="R65" s="9">
        <f t="shared" si="43"/>
        <v>0</v>
      </c>
      <c r="S65" s="9">
        <f t="shared" si="44"/>
        <v>0</v>
      </c>
      <c r="T65" s="9">
        <f t="shared" si="45"/>
        <v>0</v>
      </c>
      <c r="U65" s="9">
        <f t="shared" si="46"/>
        <v>0</v>
      </c>
      <c r="V65" s="9">
        <f t="shared" si="47"/>
        <v>0</v>
      </c>
      <c r="W65" s="9">
        <f t="shared" si="48"/>
        <v>0</v>
      </c>
      <c r="X65" s="9">
        <f t="shared" si="49"/>
        <v>0</v>
      </c>
      <c r="Y65" s="9">
        <f t="shared" si="50"/>
        <v>0</v>
      </c>
      <c r="Z65" s="9">
        <f t="shared" si="51"/>
        <v>0</v>
      </c>
      <c r="AA65" s="4">
        <f t="shared" ref="AA65:AK82" si="55">IF($O65=AA$2,$M65,0)</f>
        <v>0</v>
      </c>
      <c r="AB65" s="4">
        <f t="shared" si="55"/>
        <v>0</v>
      </c>
      <c r="AC65" s="4">
        <f t="shared" si="55"/>
        <v>0</v>
      </c>
      <c r="AD65" s="4">
        <f t="shared" si="55"/>
        <v>0</v>
      </c>
      <c r="AE65" s="4">
        <f t="shared" si="55"/>
        <v>0</v>
      </c>
      <c r="AF65" s="4">
        <f t="shared" si="55"/>
        <v>0</v>
      </c>
      <c r="AG65" s="4">
        <f t="shared" si="55"/>
        <v>0</v>
      </c>
      <c r="AH65" s="4">
        <f t="shared" si="55"/>
        <v>0</v>
      </c>
      <c r="AI65" s="4">
        <f t="shared" si="55"/>
        <v>0</v>
      </c>
      <c r="AJ65" s="4">
        <f t="shared" si="55"/>
        <v>0</v>
      </c>
      <c r="AK65" s="4">
        <f t="shared" si="55"/>
        <v>0</v>
      </c>
    </row>
    <row r="66" spans="1:37" ht="24" customHeight="1" x14ac:dyDescent="0.15">
      <c r="A66" s="189"/>
      <c r="B66" s="191"/>
      <c r="C66" s="179" t="s">
        <v>122</v>
      </c>
      <c r="D66" s="179"/>
      <c r="E66" s="1" t="s">
        <v>6</v>
      </c>
      <c r="F66" s="5">
        <v>1</v>
      </c>
      <c r="G66" s="71" t="str">
        <f>VLOOKUP(RIGHT(C66,LEN(C66)-1),専門科目!D$6:P$50,12,FALSE)&amp;""</f>
        <v/>
      </c>
      <c r="H66" s="71" t="str">
        <f>VLOOKUP(RIGHT(C66,LEN(C66)-1),専門科目!D$6:P$50,13,FALSE)&amp;""</f>
        <v/>
      </c>
      <c r="I66" s="184"/>
      <c r="J66" s="183"/>
      <c r="K66" s="188"/>
      <c r="L66" s="13"/>
      <c r="M66" s="4">
        <f t="shared" si="39"/>
        <v>0</v>
      </c>
      <c r="N66" s="4">
        <f t="shared" si="40"/>
        <v>0</v>
      </c>
      <c r="O66" s="9">
        <f t="shared" si="52"/>
        <v>99</v>
      </c>
      <c r="P66" s="9">
        <f t="shared" si="54"/>
        <v>0</v>
      </c>
      <c r="Q66" s="9">
        <f t="shared" si="42"/>
        <v>0</v>
      </c>
      <c r="R66" s="9">
        <f t="shared" si="43"/>
        <v>0</v>
      </c>
      <c r="S66" s="9">
        <f t="shared" si="44"/>
        <v>0</v>
      </c>
      <c r="T66" s="9">
        <f t="shared" si="45"/>
        <v>0</v>
      </c>
      <c r="U66" s="9">
        <f t="shared" si="46"/>
        <v>0</v>
      </c>
      <c r="V66" s="9">
        <f t="shared" si="47"/>
        <v>0</v>
      </c>
      <c r="W66" s="9">
        <f t="shared" si="48"/>
        <v>0</v>
      </c>
      <c r="X66" s="9">
        <f t="shared" si="49"/>
        <v>0</v>
      </c>
      <c r="Y66" s="9">
        <f t="shared" si="50"/>
        <v>0</v>
      </c>
      <c r="Z66" s="9">
        <f t="shared" si="51"/>
        <v>0</v>
      </c>
      <c r="AA66" s="4">
        <f t="shared" si="55"/>
        <v>0</v>
      </c>
      <c r="AB66" s="4">
        <f t="shared" si="55"/>
        <v>0</v>
      </c>
      <c r="AC66" s="4">
        <f t="shared" si="55"/>
        <v>0</v>
      </c>
      <c r="AD66" s="4">
        <f t="shared" si="55"/>
        <v>0</v>
      </c>
      <c r="AE66" s="4">
        <f t="shared" si="55"/>
        <v>0</v>
      </c>
      <c r="AF66" s="4">
        <f t="shared" si="55"/>
        <v>0</v>
      </c>
      <c r="AG66" s="4">
        <f t="shared" si="55"/>
        <v>0</v>
      </c>
      <c r="AH66" s="4">
        <f t="shared" si="55"/>
        <v>0</v>
      </c>
      <c r="AI66" s="4">
        <f t="shared" si="55"/>
        <v>0</v>
      </c>
      <c r="AJ66" s="4">
        <f t="shared" si="55"/>
        <v>0</v>
      </c>
      <c r="AK66" s="4">
        <f t="shared" si="55"/>
        <v>0</v>
      </c>
    </row>
    <row r="67" spans="1:37" ht="24" customHeight="1" x14ac:dyDescent="0.15">
      <c r="A67" s="189" t="s">
        <v>25</v>
      </c>
      <c r="B67" s="180" t="s">
        <v>34</v>
      </c>
      <c r="C67" s="181" t="s">
        <v>140</v>
      </c>
      <c r="D67" s="179"/>
      <c r="E67" s="1" t="s">
        <v>1</v>
      </c>
      <c r="F67" s="5">
        <v>2</v>
      </c>
      <c r="G67" s="71" t="str">
        <f>VLOOKUP(RIGHT(C67,LEN(C67)-1),共通科目!E$6:Q$79,12,FALSE)&amp;""</f>
        <v/>
      </c>
      <c r="H67" s="71" t="str">
        <f>VLOOKUP(RIGHT(C67,LEN(C67)-1),共通科目!E$6:Q$79,13,FALSE)&amp;""</f>
        <v/>
      </c>
      <c r="I67" s="184">
        <f>SUM(N67:N72)</f>
        <v>0</v>
      </c>
      <c r="J67" s="183" t="str">
        <f>IF(SUM(N67:N72)=0,"0",SUM(M67:M72))</f>
        <v>0</v>
      </c>
      <c r="K67" s="188" t="str">
        <f>IF(SUM(N67:N72)=0,"0",SUM(M67:M72)/SUM(N67:N72))</f>
        <v>0</v>
      </c>
      <c r="L67" s="11"/>
      <c r="M67" s="4">
        <f t="shared" si="39"/>
        <v>0</v>
      </c>
      <c r="N67" s="4">
        <f t="shared" si="40"/>
        <v>0</v>
      </c>
      <c r="O67" s="9">
        <f t="shared" si="52"/>
        <v>99</v>
      </c>
      <c r="P67" s="9">
        <f t="shared" si="54"/>
        <v>0</v>
      </c>
      <c r="Q67" s="9">
        <f t="shared" si="42"/>
        <v>0</v>
      </c>
      <c r="R67" s="9">
        <f t="shared" si="43"/>
        <v>0</v>
      </c>
      <c r="S67" s="9">
        <f t="shared" si="44"/>
        <v>0</v>
      </c>
      <c r="T67" s="9">
        <f t="shared" si="45"/>
        <v>0</v>
      </c>
      <c r="U67" s="9">
        <f t="shared" si="46"/>
        <v>0</v>
      </c>
      <c r="V67" s="9">
        <f t="shared" si="47"/>
        <v>0</v>
      </c>
      <c r="W67" s="9">
        <f t="shared" si="48"/>
        <v>0</v>
      </c>
      <c r="X67" s="9">
        <f t="shared" si="49"/>
        <v>0</v>
      </c>
      <c r="Y67" s="9">
        <f t="shared" si="50"/>
        <v>0</v>
      </c>
      <c r="Z67" s="9">
        <f t="shared" si="51"/>
        <v>0</v>
      </c>
      <c r="AA67" s="4">
        <f t="shared" si="55"/>
        <v>0</v>
      </c>
      <c r="AB67" s="4">
        <f t="shared" si="55"/>
        <v>0</v>
      </c>
      <c r="AC67" s="4">
        <f t="shared" si="55"/>
        <v>0</v>
      </c>
      <c r="AD67" s="4">
        <f t="shared" si="55"/>
        <v>0</v>
      </c>
      <c r="AE67" s="4">
        <f t="shared" si="55"/>
        <v>0</v>
      </c>
      <c r="AF67" s="4">
        <f t="shared" si="55"/>
        <v>0</v>
      </c>
      <c r="AG67" s="4">
        <f t="shared" si="55"/>
        <v>0</v>
      </c>
      <c r="AH67" s="4">
        <f t="shared" si="55"/>
        <v>0</v>
      </c>
      <c r="AI67" s="4">
        <f t="shared" si="55"/>
        <v>0</v>
      </c>
      <c r="AJ67" s="4">
        <f t="shared" si="55"/>
        <v>0</v>
      </c>
      <c r="AK67" s="4">
        <f t="shared" si="55"/>
        <v>0</v>
      </c>
    </row>
    <row r="68" spans="1:37" ht="24" customHeight="1" x14ac:dyDescent="0.15">
      <c r="A68" s="189"/>
      <c r="B68" s="180"/>
      <c r="C68" s="179" t="s">
        <v>120</v>
      </c>
      <c r="D68" s="179"/>
      <c r="E68" s="1" t="s">
        <v>1</v>
      </c>
      <c r="F68" s="5">
        <v>1</v>
      </c>
      <c r="G68" s="71" t="str">
        <f>VLOOKUP(RIGHT(C68,LEN(C68)-1),専門科目!D$6:P$50,12,FALSE)&amp;""</f>
        <v/>
      </c>
      <c r="H68" s="71" t="str">
        <f>VLOOKUP(RIGHT(C68,LEN(C68)-1),専門科目!D$6:P$50,13,FALSE)&amp;""</f>
        <v/>
      </c>
      <c r="I68" s="184"/>
      <c r="J68" s="183"/>
      <c r="K68" s="188"/>
      <c r="L68" s="11"/>
      <c r="M68" s="4">
        <f t="shared" si="39"/>
        <v>0</v>
      </c>
      <c r="N68" s="4">
        <f t="shared" si="40"/>
        <v>0</v>
      </c>
      <c r="O68" s="9">
        <f t="shared" si="52"/>
        <v>99</v>
      </c>
      <c r="P68" s="9">
        <f t="shared" si="54"/>
        <v>0</v>
      </c>
      <c r="Q68" s="9">
        <f t="shared" si="42"/>
        <v>0</v>
      </c>
      <c r="R68" s="9">
        <f t="shared" si="43"/>
        <v>0</v>
      </c>
      <c r="S68" s="9">
        <f t="shared" si="44"/>
        <v>0</v>
      </c>
      <c r="T68" s="9">
        <f t="shared" si="45"/>
        <v>0</v>
      </c>
      <c r="U68" s="9">
        <f t="shared" si="46"/>
        <v>0</v>
      </c>
      <c r="V68" s="9">
        <f t="shared" si="47"/>
        <v>0</v>
      </c>
      <c r="W68" s="9">
        <f t="shared" si="48"/>
        <v>0</v>
      </c>
      <c r="X68" s="9">
        <f t="shared" si="49"/>
        <v>0</v>
      </c>
      <c r="Y68" s="9">
        <f t="shared" si="50"/>
        <v>0</v>
      </c>
      <c r="Z68" s="9">
        <f t="shared" si="51"/>
        <v>0</v>
      </c>
      <c r="AA68" s="4">
        <f t="shared" si="55"/>
        <v>0</v>
      </c>
      <c r="AB68" s="4">
        <f t="shared" si="55"/>
        <v>0</v>
      </c>
      <c r="AC68" s="4">
        <f t="shared" si="55"/>
        <v>0</v>
      </c>
      <c r="AD68" s="4">
        <f t="shared" si="55"/>
        <v>0</v>
      </c>
      <c r="AE68" s="4">
        <f t="shared" si="55"/>
        <v>0</v>
      </c>
      <c r="AF68" s="4">
        <f t="shared" si="55"/>
        <v>0</v>
      </c>
      <c r="AG68" s="4">
        <f t="shared" si="55"/>
        <v>0</v>
      </c>
      <c r="AH68" s="4">
        <f t="shared" si="55"/>
        <v>0</v>
      </c>
      <c r="AI68" s="4">
        <f t="shared" si="55"/>
        <v>0</v>
      </c>
      <c r="AJ68" s="4">
        <f t="shared" si="55"/>
        <v>0</v>
      </c>
      <c r="AK68" s="4">
        <f t="shared" si="55"/>
        <v>0</v>
      </c>
    </row>
    <row r="69" spans="1:37" ht="24" customHeight="1" x14ac:dyDescent="0.15">
      <c r="A69" s="189"/>
      <c r="B69" s="191"/>
      <c r="C69" s="180" t="s">
        <v>86</v>
      </c>
      <c r="D69" s="180"/>
      <c r="E69" s="1" t="s">
        <v>59</v>
      </c>
      <c r="F69" s="5">
        <v>1</v>
      </c>
      <c r="G69" s="71" t="str">
        <f>VLOOKUP(RIGHT(C69,LEN(C69)-1),共通科目!E$6:Q$79,12,FALSE)&amp;""</f>
        <v/>
      </c>
      <c r="H69" s="71" t="str">
        <f>VLOOKUP(RIGHT(C69,LEN(C69)-1),共通科目!E$6:Q$79,13,FALSE)&amp;""</f>
        <v/>
      </c>
      <c r="I69" s="184"/>
      <c r="J69" s="183"/>
      <c r="K69" s="188"/>
      <c r="L69" s="11"/>
      <c r="M69" s="4">
        <f t="shared" si="39"/>
        <v>0</v>
      </c>
      <c r="N69" s="4">
        <f t="shared" si="40"/>
        <v>0</v>
      </c>
      <c r="O69" s="9">
        <f t="shared" si="52"/>
        <v>99</v>
      </c>
      <c r="P69" s="9">
        <f t="shared" si="54"/>
        <v>0</v>
      </c>
      <c r="Q69" s="9">
        <f t="shared" si="42"/>
        <v>0</v>
      </c>
      <c r="R69" s="9">
        <f t="shared" si="43"/>
        <v>0</v>
      </c>
      <c r="S69" s="9">
        <f t="shared" si="44"/>
        <v>0</v>
      </c>
      <c r="T69" s="9">
        <f t="shared" si="45"/>
        <v>0</v>
      </c>
      <c r="U69" s="9">
        <f t="shared" si="46"/>
        <v>0</v>
      </c>
      <c r="V69" s="9">
        <f t="shared" si="47"/>
        <v>0</v>
      </c>
      <c r="W69" s="9">
        <f t="shared" si="48"/>
        <v>0</v>
      </c>
      <c r="X69" s="9">
        <f t="shared" si="49"/>
        <v>0</v>
      </c>
      <c r="Y69" s="9">
        <f t="shared" si="50"/>
        <v>0</v>
      </c>
      <c r="Z69" s="9">
        <f t="shared" si="51"/>
        <v>0</v>
      </c>
      <c r="AA69" s="4">
        <f t="shared" si="55"/>
        <v>0</v>
      </c>
      <c r="AB69" s="4">
        <f t="shared" si="55"/>
        <v>0</v>
      </c>
      <c r="AC69" s="4">
        <f t="shared" si="55"/>
        <v>0</v>
      </c>
      <c r="AD69" s="4">
        <f t="shared" si="55"/>
        <v>0</v>
      </c>
      <c r="AE69" s="4">
        <f t="shared" si="55"/>
        <v>0</v>
      </c>
      <c r="AF69" s="4">
        <f t="shared" si="55"/>
        <v>0</v>
      </c>
      <c r="AG69" s="4">
        <f t="shared" si="55"/>
        <v>0</v>
      </c>
      <c r="AH69" s="4">
        <f t="shared" si="55"/>
        <v>0</v>
      </c>
      <c r="AI69" s="4">
        <f t="shared" si="55"/>
        <v>0</v>
      </c>
      <c r="AJ69" s="4">
        <f t="shared" si="55"/>
        <v>0</v>
      </c>
      <c r="AK69" s="4">
        <f t="shared" si="55"/>
        <v>0</v>
      </c>
    </row>
    <row r="70" spans="1:37" ht="24" customHeight="1" x14ac:dyDescent="0.15">
      <c r="A70" s="189"/>
      <c r="B70" s="191"/>
      <c r="C70" s="180" t="s">
        <v>87</v>
      </c>
      <c r="D70" s="180"/>
      <c r="E70" s="1" t="s">
        <v>60</v>
      </c>
      <c r="F70" s="5">
        <v>1</v>
      </c>
      <c r="G70" s="71" t="str">
        <f>VLOOKUP(RIGHT(C70,LEN(C70)-1),共通科目!E$6:Q$79,12,FALSE)&amp;""</f>
        <v/>
      </c>
      <c r="H70" s="71" t="str">
        <f>VLOOKUP(RIGHT(C70,LEN(C70)-1),共通科目!E$6:Q$79,13,FALSE)&amp;""</f>
        <v/>
      </c>
      <c r="I70" s="184"/>
      <c r="J70" s="183"/>
      <c r="K70" s="188"/>
      <c r="L70" s="11"/>
      <c r="M70" s="4">
        <f t="shared" si="39"/>
        <v>0</v>
      </c>
      <c r="N70" s="4">
        <f t="shared" si="40"/>
        <v>0</v>
      </c>
      <c r="O70" s="9">
        <f t="shared" si="52"/>
        <v>99</v>
      </c>
      <c r="P70" s="9">
        <f t="shared" si="54"/>
        <v>0</v>
      </c>
      <c r="Q70" s="9">
        <f t="shared" si="42"/>
        <v>0</v>
      </c>
      <c r="R70" s="9">
        <f t="shared" si="43"/>
        <v>0</v>
      </c>
      <c r="S70" s="9">
        <f t="shared" si="44"/>
        <v>0</v>
      </c>
      <c r="T70" s="9">
        <f t="shared" si="45"/>
        <v>0</v>
      </c>
      <c r="U70" s="9">
        <f t="shared" si="46"/>
        <v>0</v>
      </c>
      <c r="V70" s="9">
        <f t="shared" si="47"/>
        <v>0</v>
      </c>
      <c r="W70" s="9">
        <f t="shared" si="48"/>
        <v>0</v>
      </c>
      <c r="X70" s="9">
        <f t="shared" si="49"/>
        <v>0</v>
      </c>
      <c r="Y70" s="9">
        <f t="shared" si="50"/>
        <v>0</v>
      </c>
      <c r="Z70" s="9">
        <f t="shared" si="51"/>
        <v>0</v>
      </c>
      <c r="AA70" s="4">
        <f t="shared" si="55"/>
        <v>0</v>
      </c>
      <c r="AB70" s="4">
        <f t="shared" si="55"/>
        <v>0</v>
      </c>
      <c r="AC70" s="4">
        <f t="shared" si="55"/>
        <v>0</v>
      </c>
      <c r="AD70" s="4">
        <f t="shared" si="55"/>
        <v>0</v>
      </c>
      <c r="AE70" s="4">
        <f t="shared" si="55"/>
        <v>0</v>
      </c>
      <c r="AF70" s="4">
        <f t="shared" si="55"/>
        <v>0</v>
      </c>
      <c r="AG70" s="4">
        <f t="shared" si="55"/>
        <v>0</v>
      </c>
      <c r="AH70" s="4">
        <f t="shared" si="55"/>
        <v>0</v>
      </c>
      <c r="AI70" s="4">
        <f t="shared" si="55"/>
        <v>0</v>
      </c>
      <c r="AJ70" s="4">
        <f t="shared" si="55"/>
        <v>0</v>
      </c>
      <c r="AK70" s="4">
        <f t="shared" si="55"/>
        <v>0</v>
      </c>
    </row>
    <row r="71" spans="1:37" ht="24" customHeight="1" x14ac:dyDescent="0.15">
      <c r="A71" s="190"/>
      <c r="B71" s="191"/>
      <c r="C71" s="179" t="s">
        <v>125</v>
      </c>
      <c r="D71" s="179"/>
      <c r="E71" s="1" t="s">
        <v>6</v>
      </c>
      <c r="F71" s="5">
        <v>2</v>
      </c>
      <c r="G71" s="71" t="str">
        <f>VLOOKUP(RIGHT(C71,LEN(C71)-1),専門科目!D$6:P$50,12,FALSE)&amp;""</f>
        <v/>
      </c>
      <c r="H71" s="71" t="str">
        <f>VLOOKUP(RIGHT(C71,LEN(C71)-1),専門科目!D$6:P$50,13,FALSE)&amp;""</f>
        <v/>
      </c>
      <c r="I71" s="184"/>
      <c r="J71" s="183"/>
      <c r="K71" s="188"/>
      <c r="L71" s="13"/>
      <c r="M71" s="4">
        <f t="shared" si="39"/>
        <v>0</v>
      </c>
      <c r="N71" s="4">
        <f t="shared" si="40"/>
        <v>0</v>
      </c>
      <c r="O71" s="9">
        <f t="shared" si="52"/>
        <v>99</v>
      </c>
      <c r="P71" s="9">
        <f t="shared" si="54"/>
        <v>0</v>
      </c>
      <c r="Q71" s="9">
        <f t="shared" si="42"/>
        <v>0</v>
      </c>
      <c r="R71" s="9">
        <f t="shared" si="43"/>
        <v>0</v>
      </c>
      <c r="S71" s="9">
        <f t="shared" si="44"/>
        <v>0</v>
      </c>
      <c r="T71" s="9">
        <f t="shared" si="45"/>
        <v>0</v>
      </c>
      <c r="U71" s="9">
        <f t="shared" si="46"/>
        <v>0</v>
      </c>
      <c r="V71" s="9">
        <f t="shared" si="47"/>
        <v>0</v>
      </c>
      <c r="W71" s="9">
        <f t="shared" si="48"/>
        <v>0</v>
      </c>
      <c r="X71" s="9">
        <f t="shared" si="49"/>
        <v>0</v>
      </c>
      <c r="Y71" s="9">
        <f t="shared" si="50"/>
        <v>0</v>
      </c>
      <c r="Z71" s="9">
        <f t="shared" si="51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4">
        <f t="shared" si="55"/>
        <v>0</v>
      </c>
      <c r="AG71" s="4">
        <f t="shared" si="55"/>
        <v>0</v>
      </c>
      <c r="AH71" s="4">
        <f t="shared" si="55"/>
        <v>0</v>
      </c>
      <c r="AI71" s="4">
        <f t="shared" si="55"/>
        <v>0</v>
      </c>
      <c r="AJ71" s="4">
        <f t="shared" si="55"/>
        <v>0</v>
      </c>
      <c r="AK71" s="4">
        <f t="shared" si="55"/>
        <v>0</v>
      </c>
    </row>
    <row r="72" spans="1:37" ht="24" customHeight="1" x14ac:dyDescent="0.15">
      <c r="A72" s="190"/>
      <c r="B72" s="191"/>
      <c r="C72" s="179" t="s">
        <v>126</v>
      </c>
      <c r="D72" s="179"/>
      <c r="E72" s="1" t="s">
        <v>7</v>
      </c>
      <c r="F72" s="5">
        <v>8</v>
      </c>
      <c r="G72" s="71" t="str">
        <f>VLOOKUP(RIGHT(C72,LEN(C72)-1),専門科目!D$6:P$50,12,FALSE)&amp;""</f>
        <v/>
      </c>
      <c r="H72" s="71" t="str">
        <f>VLOOKUP(RIGHT(C72,LEN(C72)-1),専門科目!D$6:P$50,13,FALSE)&amp;""</f>
        <v/>
      </c>
      <c r="I72" s="184"/>
      <c r="J72" s="183"/>
      <c r="K72" s="188"/>
      <c r="L72" s="13"/>
      <c r="M72" s="4">
        <f t="shared" si="39"/>
        <v>0</v>
      </c>
      <c r="N72" s="4">
        <f t="shared" si="40"/>
        <v>0</v>
      </c>
      <c r="O72" s="9">
        <f t="shared" si="52"/>
        <v>99</v>
      </c>
      <c r="P72" s="9">
        <f t="shared" si="54"/>
        <v>0</v>
      </c>
      <c r="Q72" s="9">
        <f t="shared" si="42"/>
        <v>0</v>
      </c>
      <c r="R72" s="9">
        <f t="shared" si="43"/>
        <v>0</v>
      </c>
      <c r="S72" s="9">
        <f t="shared" si="44"/>
        <v>0</v>
      </c>
      <c r="T72" s="9">
        <f t="shared" si="45"/>
        <v>0</v>
      </c>
      <c r="U72" s="9">
        <f t="shared" si="46"/>
        <v>0</v>
      </c>
      <c r="V72" s="9">
        <f t="shared" si="47"/>
        <v>0</v>
      </c>
      <c r="W72" s="9">
        <f t="shared" si="48"/>
        <v>0</v>
      </c>
      <c r="X72" s="9">
        <f t="shared" si="49"/>
        <v>0</v>
      </c>
      <c r="Y72" s="9">
        <f t="shared" si="50"/>
        <v>0</v>
      </c>
      <c r="Z72" s="9">
        <f t="shared" si="51"/>
        <v>0</v>
      </c>
      <c r="AA72" s="4">
        <f t="shared" si="55"/>
        <v>0</v>
      </c>
      <c r="AB72" s="4">
        <f t="shared" si="55"/>
        <v>0</v>
      </c>
      <c r="AC72" s="4">
        <f t="shared" si="55"/>
        <v>0</v>
      </c>
      <c r="AD72" s="4">
        <f t="shared" si="55"/>
        <v>0</v>
      </c>
      <c r="AE72" s="4">
        <f t="shared" si="55"/>
        <v>0</v>
      </c>
      <c r="AF72" s="4">
        <f t="shared" si="55"/>
        <v>0</v>
      </c>
      <c r="AG72" s="4">
        <f t="shared" si="55"/>
        <v>0</v>
      </c>
      <c r="AH72" s="4">
        <f t="shared" si="55"/>
        <v>0</v>
      </c>
      <c r="AI72" s="4">
        <f t="shared" si="55"/>
        <v>0</v>
      </c>
      <c r="AJ72" s="4">
        <f t="shared" si="55"/>
        <v>0</v>
      </c>
      <c r="AK72" s="4">
        <f t="shared" si="55"/>
        <v>0</v>
      </c>
    </row>
    <row r="73" spans="1:37" ht="24" customHeight="1" x14ac:dyDescent="0.15">
      <c r="A73" s="190"/>
      <c r="B73" s="180" t="s">
        <v>142</v>
      </c>
      <c r="C73" s="180" t="s">
        <v>127</v>
      </c>
      <c r="D73" s="194"/>
      <c r="E73" s="1" t="s">
        <v>4</v>
      </c>
      <c r="F73" s="5">
        <v>2</v>
      </c>
      <c r="G73" s="71" t="str">
        <f>VLOOKUP(RIGHT(C73,LEN(C73)-1),専門科目!D$6:P$50,12,FALSE)&amp;""</f>
        <v/>
      </c>
      <c r="H73" s="71" t="str">
        <f>VLOOKUP(RIGHT(C73,LEN(C73)-1),専門科目!D$6:P$50,13,FALSE)&amp;""</f>
        <v/>
      </c>
      <c r="I73" s="184">
        <f>SUM(N73:N87)</f>
        <v>0</v>
      </c>
      <c r="J73" s="183" t="str">
        <f>IF(SUM(N73:N87)=0,"0",SUM(M73:M87))</f>
        <v>0</v>
      </c>
      <c r="K73" s="188" t="str">
        <f>IF(SUM(N73:N87)=0,"0",SUM(M73:M87)/SUM(N73:N87))</f>
        <v>0</v>
      </c>
      <c r="L73" s="11"/>
      <c r="M73" s="4">
        <f t="shared" si="39"/>
        <v>0</v>
      </c>
      <c r="N73" s="4">
        <f t="shared" si="40"/>
        <v>0</v>
      </c>
      <c r="O73" s="9">
        <f t="shared" si="52"/>
        <v>99</v>
      </c>
      <c r="P73" s="9">
        <f t="shared" si="54"/>
        <v>0</v>
      </c>
      <c r="Q73" s="9">
        <f t="shared" si="42"/>
        <v>0</v>
      </c>
      <c r="R73" s="9">
        <f t="shared" si="43"/>
        <v>0</v>
      </c>
      <c r="S73" s="9">
        <f t="shared" si="44"/>
        <v>0</v>
      </c>
      <c r="T73" s="9">
        <f t="shared" si="45"/>
        <v>0</v>
      </c>
      <c r="U73" s="9">
        <f t="shared" si="46"/>
        <v>0</v>
      </c>
      <c r="V73" s="9">
        <f t="shared" si="47"/>
        <v>0</v>
      </c>
      <c r="W73" s="9">
        <f t="shared" si="48"/>
        <v>0</v>
      </c>
      <c r="X73" s="9">
        <f t="shared" si="49"/>
        <v>0</v>
      </c>
      <c r="Y73" s="9">
        <f t="shared" si="50"/>
        <v>0</v>
      </c>
      <c r="Z73" s="9">
        <f t="shared" si="51"/>
        <v>0</v>
      </c>
      <c r="AA73" s="4">
        <f t="shared" si="55"/>
        <v>0</v>
      </c>
      <c r="AB73" s="4">
        <f t="shared" si="55"/>
        <v>0</v>
      </c>
      <c r="AC73" s="4">
        <f t="shared" si="55"/>
        <v>0</v>
      </c>
      <c r="AD73" s="4">
        <f t="shared" si="55"/>
        <v>0</v>
      </c>
      <c r="AE73" s="4">
        <f t="shared" si="55"/>
        <v>0</v>
      </c>
      <c r="AF73" s="4">
        <f t="shared" si="55"/>
        <v>0</v>
      </c>
      <c r="AG73" s="4">
        <f t="shared" si="55"/>
        <v>0</v>
      </c>
      <c r="AH73" s="4">
        <f t="shared" si="55"/>
        <v>0</v>
      </c>
      <c r="AI73" s="4">
        <f t="shared" si="55"/>
        <v>0</v>
      </c>
      <c r="AJ73" s="4">
        <f t="shared" si="55"/>
        <v>0</v>
      </c>
      <c r="AK73" s="4">
        <f t="shared" si="55"/>
        <v>0</v>
      </c>
    </row>
    <row r="74" spans="1:37" ht="24" customHeight="1" x14ac:dyDescent="0.15">
      <c r="A74" s="190"/>
      <c r="B74" s="191"/>
      <c r="C74" s="180" t="s">
        <v>128</v>
      </c>
      <c r="D74" s="180"/>
      <c r="E74" s="1" t="s">
        <v>27</v>
      </c>
      <c r="F74" s="5">
        <v>2</v>
      </c>
      <c r="G74" s="71" t="str">
        <f>VLOOKUP(RIGHT(C74,LEN(C74)-1),専門科目!D$6:P$50,12,FALSE)&amp;""</f>
        <v/>
      </c>
      <c r="H74" s="71" t="str">
        <f>VLOOKUP(RIGHT(C74,LEN(C74)-1),専門科目!D$6:P$50,13,FALSE)&amp;""</f>
        <v/>
      </c>
      <c r="I74" s="184"/>
      <c r="J74" s="183"/>
      <c r="K74" s="188"/>
      <c r="L74" s="13"/>
      <c r="M74" s="4">
        <f t="shared" si="39"/>
        <v>0</v>
      </c>
      <c r="N74" s="4">
        <f t="shared" si="40"/>
        <v>0</v>
      </c>
      <c r="O74" s="9">
        <f t="shared" si="52"/>
        <v>99</v>
      </c>
      <c r="P74" s="9">
        <f t="shared" si="54"/>
        <v>0</v>
      </c>
      <c r="Q74" s="9">
        <f t="shared" si="42"/>
        <v>0</v>
      </c>
      <c r="R74" s="9">
        <f t="shared" si="43"/>
        <v>0</v>
      </c>
      <c r="S74" s="9">
        <f t="shared" si="44"/>
        <v>0</v>
      </c>
      <c r="T74" s="9">
        <f t="shared" si="45"/>
        <v>0</v>
      </c>
      <c r="U74" s="9">
        <f t="shared" si="46"/>
        <v>0</v>
      </c>
      <c r="V74" s="9">
        <f t="shared" si="47"/>
        <v>0</v>
      </c>
      <c r="W74" s="9">
        <f t="shared" si="48"/>
        <v>0</v>
      </c>
      <c r="X74" s="9">
        <f t="shared" si="49"/>
        <v>0</v>
      </c>
      <c r="Y74" s="9">
        <f t="shared" si="50"/>
        <v>0</v>
      </c>
      <c r="Z74" s="9">
        <f t="shared" si="51"/>
        <v>0</v>
      </c>
      <c r="AA74" s="4">
        <f t="shared" si="55"/>
        <v>0</v>
      </c>
      <c r="AB74" s="4">
        <f t="shared" si="55"/>
        <v>0</v>
      </c>
      <c r="AC74" s="4">
        <f t="shared" si="55"/>
        <v>0</v>
      </c>
      <c r="AD74" s="4">
        <f t="shared" si="55"/>
        <v>0</v>
      </c>
      <c r="AE74" s="4">
        <f t="shared" si="55"/>
        <v>0</v>
      </c>
      <c r="AF74" s="4">
        <f t="shared" si="55"/>
        <v>0</v>
      </c>
      <c r="AG74" s="4">
        <f t="shared" si="55"/>
        <v>0</v>
      </c>
      <c r="AH74" s="4">
        <f t="shared" si="55"/>
        <v>0</v>
      </c>
      <c r="AI74" s="4">
        <f t="shared" si="55"/>
        <v>0</v>
      </c>
      <c r="AJ74" s="4">
        <f t="shared" si="55"/>
        <v>0</v>
      </c>
      <c r="AK74" s="4">
        <f t="shared" si="55"/>
        <v>0</v>
      </c>
    </row>
    <row r="75" spans="1:37" ht="24" customHeight="1" x14ac:dyDescent="0.15">
      <c r="A75" s="190"/>
      <c r="B75" s="191"/>
      <c r="C75" s="180" t="s">
        <v>129</v>
      </c>
      <c r="D75" s="194"/>
      <c r="E75" s="1" t="s">
        <v>5</v>
      </c>
      <c r="F75" s="5">
        <v>2</v>
      </c>
      <c r="G75" s="71" t="str">
        <f>VLOOKUP(RIGHT(C75,LEN(C75)-1),専門科目!D$6:P$50,12,FALSE)&amp;""</f>
        <v/>
      </c>
      <c r="H75" s="71" t="str">
        <f>VLOOKUP(RIGHT(C75,LEN(C75)-1),専門科目!D$6:P$50,13,FALSE)&amp;""</f>
        <v/>
      </c>
      <c r="I75" s="184"/>
      <c r="J75" s="183"/>
      <c r="K75" s="188"/>
      <c r="L75" s="13"/>
      <c r="M75" s="4">
        <f t="shared" si="39"/>
        <v>0</v>
      </c>
      <c r="N75" s="4">
        <f t="shared" si="40"/>
        <v>0</v>
      </c>
      <c r="O75" s="9">
        <f t="shared" si="52"/>
        <v>99</v>
      </c>
      <c r="P75" s="9">
        <f t="shared" si="54"/>
        <v>0</v>
      </c>
      <c r="Q75" s="9">
        <f t="shared" si="42"/>
        <v>0</v>
      </c>
      <c r="R75" s="9">
        <f t="shared" si="43"/>
        <v>0</v>
      </c>
      <c r="S75" s="9">
        <f t="shared" si="44"/>
        <v>0</v>
      </c>
      <c r="T75" s="9">
        <f t="shared" si="45"/>
        <v>0</v>
      </c>
      <c r="U75" s="9">
        <f t="shared" si="46"/>
        <v>0</v>
      </c>
      <c r="V75" s="9">
        <f t="shared" si="47"/>
        <v>0</v>
      </c>
      <c r="W75" s="9">
        <f t="shared" si="48"/>
        <v>0</v>
      </c>
      <c r="X75" s="9">
        <f t="shared" si="49"/>
        <v>0</v>
      </c>
      <c r="Y75" s="9">
        <f t="shared" si="50"/>
        <v>0</v>
      </c>
      <c r="Z75" s="9">
        <f t="shared" si="51"/>
        <v>0</v>
      </c>
      <c r="AA75" s="4">
        <f t="shared" si="55"/>
        <v>0</v>
      </c>
      <c r="AB75" s="4">
        <f t="shared" si="55"/>
        <v>0</v>
      </c>
      <c r="AC75" s="4">
        <f t="shared" si="55"/>
        <v>0</v>
      </c>
      <c r="AD75" s="4">
        <f t="shared" si="55"/>
        <v>0</v>
      </c>
      <c r="AE75" s="4">
        <f t="shared" si="55"/>
        <v>0</v>
      </c>
      <c r="AF75" s="4">
        <f t="shared" si="55"/>
        <v>0</v>
      </c>
      <c r="AG75" s="4">
        <f t="shared" si="55"/>
        <v>0</v>
      </c>
      <c r="AH75" s="4">
        <f t="shared" si="55"/>
        <v>0</v>
      </c>
      <c r="AI75" s="4">
        <f t="shared" si="55"/>
        <v>0</v>
      </c>
      <c r="AJ75" s="4">
        <f t="shared" si="55"/>
        <v>0</v>
      </c>
      <c r="AK75" s="4">
        <f t="shared" si="55"/>
        <v>0</v>
      </c>
    </row>
    <row r="76" spans="1:37" ht="24" customHeight="1" x14ac:dyDescent="0.15">
      <c r="A76" s="190"/>
      <c r="B76" s="191"/>
      <c r="C76" s="180" t="s">
        <v>131</v>
      </c>
      <c r="D76" s="194"/>
      <c r="E76" s="1" t="s">
        <v>6</v>
      </c>
      <c r="F76" s="5">
        <v>2</v>
      </c>
      <c r="G76" s="71" t="str">
        <f>VLOOKUP(RIGHT(C76,LEN(C76)-1),専門科目!D$6:P$50,12,FALSE)&amp;""</f>
        <v/>
      </c>
      <c r="H76" s="71" t="str">
        <f>VLOOKUP(RIGHT(C76,LEN(C76)-1),専門科目!D$6:P$50,13,FALSE)&amp;""</f>
        <v/>
      </c>
      <c r="I76" s="184"/>
      <c r="J76" s="183"/>
      <c r="K76" s="188"/>
      <c r="L76" s="13"/>
      <c r="M76" s="4">
        <f t="shared" si="39"/>
        <v>0</v>
      </c>
      <c r="N76" s="4">
        <f t="shared" si="40"/>
        <v>0</v>
      </c>
      <c r="O76" s="9">
        <f t="shared" si="52"/>
        <v>99</v>
      </c>
      <c r="P76" s="9">
        <f t="shared" ref="P76:Z77" si="56">IF($O76=AA$2,$N76,0)</f>
        <v>0</v>
      </c>
      <c r="Q76" s="9">
        <f t="shared" si="56"/>
        <v>0</v>
      </c>
      <c r="R76" s="9">
        <f t="shared" si="56"/>
        <v>0</v>
      </c>
      <c r="S76" s="9">
        <f t="shared" si="56"/>
        <v>0</v>
      </c>
      <c r="T76" s="9">
        <f t="shared" si="56"/>
        <v>0</v>
      </c>
      <c r="U76" s="9">
        <f t="shared" si="56"/>
        <v>0</v>
      </c>
      <c r="V76" s="9">
        <f t="shared" si="56"/>
        <v>0</v>
      </c>
      <c r="W76" s="9">
        <f t="shared" si="56"/>
        <v>0</v>
      </c>
      <c r="X76" s="9">
        <f t="shared" si="56"/>
        <v>0</v>
      </c>
      <c r="Y76" s="9">
        <f t="shared" si="56"/>
        <v>0</v>
      </c>
      <c r="Z76" s="9">
        <f t="shared" si="56"/>
        <v>0</v>
      </c>
      <c r="AA76" s="4">
        <f t="shared" si="55"/>
        <v>0</v>
      </c>
      <c r="AB76" s="4">
        <f t="shared" si="55"/>
        <v>0</v>
      </c>
      <c r="AC76" s="4">
        <f t="shared" si="55"/>
        <v>0</v>
      </c>
      <c r="AD76" s="4">
        <f t="shared" si="55"/>
        <v>0</v>
      </c>
      <c r="AE76" s="4">
        <f t="shared" si="55"/>
        <v>0</v>
      </c>
      <c r="AF76" s="4">
        <f t="shared" si="55"/>
        <v>0</v>
      </c>
      <c r="AG76" s="4">
        <f t="shared" si="55"/>
        <v>0</v>
      </c>
      <c r="AH76" s="4">
        <f t="shared" si="55"/>
        <v>0</v>
      </c>
      <c r="AI76" s="4">
        <f t="shared" si="55"/>
        <v>0</v>
      </c>
      <c r="AJ76" s="4">
        <f t="shared" si="55"/>
        <v>0</v>
      </c>
      <c r="AK76" s="4">
        <f t="shared" si="55"/>
        <v>0</v>
      </c>
    </row>
    <row r="77" spans="1:37" ht="24" customHeight="1" x14ac:dyDescent="0.15">
      <c r="A77" s="190"/>
      <c r="B77" s="191"/>
      <c r="C77" s="180" t="s">
        <v>130</v>
      </c>
      <c r="D77" s="194"/>
      <c r="E77" s="1" t="s">
        <v>6</v>
      </c>
      <c r="F77" s="5">
        <v>2</v>
      </c>
      <c r="G77" s="71" t="str">
        <f>VLOOKUP(RIGHT(C77,LEN(C77)-1),専門科目!D$6:P$50,12,FALSE)&amp;""</f>
        <v/>
      </c>
      <c r="H77" s="71" t="str">
        <f>VLOOKUP(RIGHT(C77,LEN(C77)-1),専門科目!D$6:P$50,13,FALSE)&amp;""</f>
        <v/>
      </c>
      <c r="I77" s="184"/>
      <c r="J77" s="183"/>
      <c r="K77" s="188"/>
      <c r="L77" s="13"/>
      <c r="M77" s="4">
        <f t="shared" si="39"/>
        <v>0</v>
      </c>
      <c r="N77" s="4">
        <f t="shared" si="40"/>
        <v>0</v>
      </c>
      <c r="O77" s="9">
        <f t="shared" si="52"/>
        <v>99</v>
      </c>
      <c r="P77" s="9">
        <f t="shared" si="56"/>
        <v>0</v>
      </c>
      <c r="Q77" s="9">
        <f t="shared" si="56"/>
        <v>0</v>
      </c>
      <c r="R77" s="9">
        <f t="shared" si="56"/>
        <v>0</v>
      </c>
      <c r="S77" s="9">
        <f t="shared" si="56"/>
        <v>0</v>
      </c>
      <c r="T77" s="9">
        <f t="shared" si="56"/>
        <v>0</v>
      </c>
      <c r="U77" s="9">
        <f t="shared" si="56"/>
        <v>0</v>
      </c>
      <c r="V77" s="9">
        <f t="shared" si="56"/>
        <v>0</v>
      </c>
      <c r="W77" s="9">
        <f t="shared" si="56"/>
        <v>0</v>
      </c>
      <c r="X77" s="9">
        <f t="shared" si="56"/>
        <v>0</v>
      </c>
      <c r="Y77" s="9">
        <f t="shared" si="56"/>
        <v>0</v>
      </c>
      <c r="Z77" s="9">
        <f t="shared" si="56"/>
        <v>0</v>
      </c>
      <c r="AA77" s="4">
        <f t="shared" si="55"/>
        <v>0</v>
      </c>
      <c r="AB77" s="4">
        <f t="shared" si="55"/>
        <v>0</v>
      </c>
      <c r="AC77" s="4">
        <f t="shared" si="55"/>
        <v>0</v>
      </c>
      <c r="AD77" s="4">
        <f t="shared" si="55"/>
        <v>0</v>
      </c>
      <c r="AE77" s="4">
        <f t="shared" si="55"/>
        <v>0</v>
      </c>
      <c r="AF77" s="4">
        <f t="shared" si="55"/>
        <v>0</v>
      </c>
      <c r="AG77" s="4">
        <f t="shared" si="55"/>
        <v>0</v>
      </c>
      <c r="AH77" s="4">
        <f t="shared" si="55"/>
        <v>0</v>
      </c>
      <c r="AI77" s="4">
        <f t="shared" si="55"/>
        <v>0</v>
      </c>
      <c r="AJ77" s="4">
        <f t="shared" si="55"/>
        <v>0</v>
      </c>
      <c r="AK77" s="4">
        <f t="shared" si="55"/>
        <v>0</v>
      </c>
    </row>
    <row r="78" spans="1:37" ht="24" customHeight="1" x14ac:dyDescent="0.15">
      <c r="A78" s="190"/>
      <c r="B78" s="191"/>
      <c r="C78" s="180" t="s">
        <v>132</v>
      </c>
      <c r="D78" s="194"/>
      <c r="E78" s="1" t="s">
        <v>6</v>
      </c>
      <c r="F78" s="5">
        <v>2</v>
      </c>
      <c r="G78" s="71" t="str">
        <f>VLOOKUP(RIGHT(C78,LEN(C78)-1),専門科目!D$6:P$50,12,FALSE)&amp;""</f>
        <v/>
      </c>
      <c r="H78" s="71" t="str">
        <f>VLOOKUP(RIGHT(C78,LEN(C78)-1),専門科目!D$6:P$50,13,FALSE)&amp;""</f>
        <v/>
      </c>
      <c r="I78" s="184"/>
      <c r="J78" s="183"/>
      <c r="K78" s="188"/>
      <c r="L78" s="13"/>
      <c r="M78" s="4">
        <f t="shared" si="39"/>
        <v>0</v>
      </c>
      <c r="N78" s="4">
        <f t="shared" si="40"/>
        <v>0</v>
      </c>
      <c r="O78" s="9">
        <f t="shared" si="52"/>
        <v>99</v>
      </c>
      <c r="P78" s="9">
        <f t="shared" si="54"/>
        <v>0</v>
      </c>
      <c r="Q78" s="9">
        <f t="shared" si="42"/>
        <v>0</v>
      </c>
      <c r="R78" s="9">
        <f t="shared" si="43"/>
        <v>0</v>
      </c>
      <c r="S78" s="9">
        <f t="shared" si="44"/>
        <v>0</v>
      </c>
      <c r="T78" s="9">
        <f t="shared" si="45"/>
        <v>0</v>
      </c>
      <c r="U78" s="9">
        <f t="shared" si="46"/>
        <v>0</v>
      </c>
      <c r="V78" s="9">
        <f t="shared" si="47"/>
        <v>0</v>
      </c>
      <c r="W78" s="9">
        <f t="shared" si="48"/>
        <v>0</v>
      </c>
      <c r="X78" s="9">
        <f t="shared" si="49"/>
        <v>0</v>
      </c>
      <c r="Y78" s="9">
        <f t="shared" si="50"/>
        <v>0</v>
      </c>
      <c r="Z78" s="9">
        <f t="shared" si="51"/>
        <v>0</v>
      </c>
      <c r="AA78" s="4">
        <f t="shared" si="55"/>
        <v>0</v>
      </c>
      <c r="AB78" s="4">
        <f t="shared" si="55"/>
        <v>0</v>
      </c>
      <c r="AC78" s="4">
        <f t="shared" si="55"/>
        <v>0</v>
      </c>
      <c r="AD78" s="4">
        <f t="shared" si="55"/>
        <v>0</v>
      </c>
      <c r="AE78" s="4">
        <f t="shared" si="55"/>
        <v>0</v>
      </c>
      <c r="AF78" s="4">
        <f t="shared" si="55"/>
        <v>0</v>
      </c>
      <c r="AG78" s="4">
        <f t="shared" si="55"/>
        <v>0</v>
      </c>
      <c r="AH78" s="4">
        <f t="shared" si="55"/>
        <v>0</v>
      </c>
      <c r="AI78" s="4">
        <f t="shared" si="55"/>
        <v>0</v>
      </c>
      <c r="AJ78" s="4">
        <f t="shared" si="55"/>
        <v>0</v>
      </c>
      <c r="AK78" s="4">
        <f t="shared" si="55"/>
        <v>0</v>
      </c>
    </row>
    <row r="79" spans="1:37" ht="24" customHeight="1" x14ac:dyDescent="0.15">
      <c r="A79" s="190"/>
      <c r="B79" s="191"/>
      <c r="C79" s="180" t="s">
        <v>133</v>
      </c>
      <c r="D79" s="194"/>
      <c r="E79" s="1" t="s">
        <v>35</v>
      </c>
      <c r="F79" s="5">
        <v>2</v>
      </c>
      <c r="G79" s="71" t="str">
        <f>VLOOKUP(RIGHT(C79,LEN(C79)-1),専門科目!D$6:P$50,12,FALSE)&amp;""</f>
        <v/>
      </c>
      <c r="H79" s="71" t="str">
        <f>VLOOKUP(RIGHT(C79,LEN(C79)-1),専門科目!D$6:P$50,13,FALSE)&amp;""</f>
        <v/>
      </c>
      <c r="I79" s="184"/>
      <c r="J79" s="183"/>
      <c r="K79" s="188"/>
      <c r="L79" s="13"/>
      <c r="M79" s="4">
        <f t="shared" si="39"/>
        <v>0</v>
      </c>
      <c r="N79" s="4">
        <f t="shared" si="40"/>
        <v>0</v>
      </c>
      <c r="O79" s="9">
        <f t="shared" si="52"/>
        <v>99</v>
      </c>
      <c r="P79" s="9">
        <f t="shared" si="54"/>
        <v>0</v>
      </c>
      <c r="Q79" s="9">
        <f t="shared" si="42"/>
        <v>0</v>
      </c>
      <c r="R79" s="9">
        <f t="shared" si="43"/>
        <v>0</v>
      </c>
      <c r="S79" s="9">
        <f t="shared" si="44"/>
        <v>0</v>
      </c>
      <c r="T79" s="9">
        <f t="shared" si="45"/>
        <v>0</v>
      </c>
      <c r="U79" s="9">
        <f t="shared" si="46"/>
        <v>0</v>
      </c>
      <c r="V79" s="9">
        <f t="shared" si="47"/>
        <v>0</v>
      </c>
      <c r="W79" s="9">
        <f t="shared" si="48"/>
        <v>0</v>
      </c>
      <c r="X79" s="9">
        <f t="shared" si="49"/>
        <v>0</v>
      </c>
      <c r="Y79" s="9">
        <f t="shared" si="50"/>
        <v>0</v>
      </c>
      <c r="Z79" s="9">
        <f t="shared" si="51"/>
        <v>0</v>
      </c>
      <c r="AA79" s="4">
        <f t="shared" si="55"/>
        <v>0</v>
      </c>
      <c r="AB79" s="4">
        <f t="shared" si="55"/>
        <v>0</v>
      </c>
      <c r="AC79" s="4">
        <f t="shared" si="55"/>
        <v>0</v>
      </c>
      <c r="AD79" s="4">
        <f t="shared" si="55"/>
        <v>0</v>
      </c>
      <c r="AE79" s="4">
        <f t="shared" si="55"/>
        <v>0</v>
      </c>
      <c r="AF79" s="4">
        <f t="shared" si="55"/>
        <v>0</v>
      </c>
      <c r="AG79" s="4">
        <f t="shared" si="55"/>
        <v>0</v>
      </c>
      <c r="AH79" s="4">
        <f t="shared" si="55"/>
        <v>0</v>
      </c>
      <c r="AI79" s="4">
        <f t="shared" si="55"/>
        <v>0</v>
      </c>
      <c r="AJ79" s="4">
        <f t="shared" si="55"/>
        <v>0</v>
      </c>
      <c r="AK79" s="4">
        <f t="shared" si="55"/>
        <v>0</v>
      </c>
    </row>
    <row r="80" spans="1:37" ht="24" customHeight="1" x14ac:dyDescent="0.15">
      <c r="A80" s="190"/>
      <c r="B80" s="191"/>
      <c r="C80" s="180" t="s">
        <v>134</v>
      </c>
      <c r="D80" s="194"/>
      <c r="E80" s="1" t="s">
        <v>35</v>
      </c>
      <c r="F80" s="5">
        <v>2</v>
      </c>
      <c r="G80" s="71" t="str">
        <f>VLOOKUP(RIGHT(C80,LEN(C80)-1),専門科目!D$6:P$50,12,FALSE)&amp;""</f>
        <v/>
      </c>
      <c r="H80" s="71" t="str">
        <f>VLOOKUP(RIGHT(C80,LEN(C80)-1),専門科目!D$6:P$50,13,FALSE)&amp;""</f>
        <v/>
      </c>
      <c r="I80" s="184"/>
      <c r="J80" s="183"/>
      <c r="K80" s="188"/>
      <c r="L80" s="13"/>
      <c r="M80" s="4">
        <f t="shared" si="39"/>
        <v>0</v>
      </c>
      <c r="N80" s="4">
        <f t="shared" si="40"/>
        <v>0</v>
      </c>
      <c r="O80" s="9">
        <f t="shared" si="52"/>
        <v>99</v>
      </c>
      <c r="P80" s="9">
        <f t="shared" si="54"/>
        <v>0</v>
      </c>
      <c r="Q80" s="9">
        <f t="shared" si="42"/>
        <v>0</v>
      </c>
      <c r="R80" s="9">
        <f t="shared" si="43"/>
        <v>0</v>
      </c>
      <c r="S80" s="9">
        <f t="shared" si="44"/>
        <v>0</v>
      </c>
      <c r="T80" s="9">
        <f t="shared" si="45"/>
        <v>0</v>
      </c>
      <c r="U80" s="9">
        <f t="shared" si="46"/>
        <v>0</v>
      </c>
      <c r="V80" s="9">
        <f t="shared" si="47"/>
        <v>0</v>
      </c>
      <c r="W80" s="9">
        <f t="shared" si="48"/>
        <v>0</v>
      </c>
      <c r="X80" s="9">
        <f t="shared" si="49"/>
        <v>0</v>
      </c>
      <c r="Y80" s="9">
        <f t="shared" si="50"/>
        <v>0</v>
      </c>
      <c r="Z80" s="9">
        <f t="shared" si="51"/>
        <v>0</v>
      </c>
      <c r="AA80" s="4">
        <f t="shared" si="55"/>
        <v>0</v>
      </c>
      <c r="AB80" s="4">
        <f t="shared" si="55"/>
        <v>0</v>
      </c>
      <c r="AC80" s="4">
        <f t="shared" si="55"/>
        <v>0</v>
      </c>
      <c r="AD80" s="4">
        <f t="shared" si="55"/>
        <v>0</v>
      </c>
      <c r="AE80" s="4">
        <f t="shared" si="55"/>
        <v>0</v>
      </c>
      <c r="AF80" s="4">
        <f t="shared" si="55"/>
        <v>0</v>
      </c>
      <c r="AG80" s="4">
        <f t="shared" si="55"/>
        <v>0</v>
      </c>
      <c r="AH80" s="4">
        <f t="shared" si="55"/>
        <v>0</v>
      </c>
      <c r="AI80" s="4">
        <f t="shared" si="55"/>
        <v>0</v>
      </c>
      <c r="AJ80" s="4">
        <f t="shared" si="55"/>
        <v>0</v>
      </c>
      <c r="AK80" s="4">
        <f t="shared" si="55"/>
        <v>0</v>
      </c>
    </row>
    <row r="81" spans="1:37" ht="24" customHeight="1" x14ac:dyDescent="0.15">
      <c r="A81" s="190"/>
      <c r="B81" s="191"/>
      <c r="C81" s="185" t="s">
        <v>366</v>
      </c>
      <c r="D81" s="195"/>
      <c r="E81" s="107" t="s">
        <v>35</v>
      </c>
      <c r="F81" s="6">
        <v>2</v>
      </c>
      <c r="G81" s="71" t="str">
        <f>VLOOKUP(RIGHT(C81,LEN(C81)-1),専門科目!D$6:P$50,12,FALSE)&amp;""</f>
        <v/>
      </c>
      <c r="H81" s="71" t="str">
        <f>VLOOKUP(RIGHT(C81,LEN(C81)-1),専門科目!D$6:P$50,13,FALSE)&amp;""</f>
        <v/>
      </c>
      <c r="I81" s="184"/>
      <c r="J81" s="183"/>
      <c r="K81" s="188"/>
      <c r="L81" s="13"/>
      <c r="M81" s="4">
        <f t="shared" ref="M81" si="57">IF(OR(F81="",H81=""),0,F81*INDEX($O$95:$O$104,MATCH(H81,$N$95:$N$104,0),1))</f>
        <v>0</v>
      </c>
      <c r="N81" s="4">
        <f t="shared" ref="N81" si="58">IF(OR(F81="",H81=""),0,F81*IF(INDEX($O$95:$O$104,MATCH(H81,$N$95:$N$104,0),1)&gt;0,1,0))</f>
        <v>0</v>
      </c>
      <c r="O81" s="9">
        <f t="shared" ref="O81" si="59">IF(G81="",99,INDEX($M$109:$M$119,MATCH(G81,$N$109:$N$119,0),1))</f>
        <v>99</v>
      </c>
      <c r="P81" s="9">
        <f t="shared" ref="P81" si="60">IF($O81=AA$2,$N81,0)</f>
        <v>0</v>
      </c>
      <c r="Q81" s="9">
        <f t="shared" ref="Q81" si="61">IF($O81=AB$2,$N81,0)</f>
        <v>0</v>
      </c>
      <c r="R81" s="9">
        <f t="shared" ref="R81" si="62">IF($O81=AC$2,$N81,0)</f>
        <v>0</v>
      </c>
      <c r="S81" s="9">
        <f t="shared" ref="S81" si="63">IF($O81=AD$2,$N81,0)</f>
        <v>0</v>
      </c>
      <c r="T81" s="9">
        <f t="shared" ref="T81" si="64">IF($O81=AE$2,$N81,0)</f>
        <v>0</v>
      </c>
      <c r="U81" s="9">
        <f t="shared" ref="U81" si="65">IF($O81=AF$2,$N81,0)</f>
        <v>0</v>
      </c>
      <c r="V81" s="9">
        <f t="shared" ref="V81" si="66">IF($O81=AG$2,$N81,0)</f>
        <v>0</v>
      </c>
      <c r="W81" s="9">
        <f t="shared" ref="W81" si="67">IF($O81=AH$2,$N81,0)</f>
        <v>0</v>
      </c>
      <c r="X81" s="9">
        <f t="shared" ref="X81" si="68">IF($O81=AI$2,$N81,0)</f>
        <v>0</v>
      </c>
      <c r="Y81" s="9">
        <f t="shared" ref="Y81" si="69">IF($O81=AJ$2,$N81,0)</f>
        <v>0</v>
      </c>
      <c r="Z81" s="9">
        <f t="shared" ref="Z81" si="70">IF($O81=AK$2,$N81,0)</f>
        <v>0</v>
      </c>
      <c r="AA81" s="4">
        <f t="shared" si="55"/>
        <v>0</v>
      </c>
      <c r="AB81" s="4">
        <f t="shared" si="55"/>
        <v>0</v>
      </c>
      <c r="AC81" s="4">
        <f t="shared" si="55"/>
        <v>0</v>
      </c>
      <c r="AD81" s="4">
        <f t="shared" si="55"/>
        <v>0</v>
      </c>
      <c r="AE81" s="4">
        <f t="shared" si="55"/>
        <v>0</v>
      </c>
      <c r="AF81" s="4">
        <f t="shared" si="55"/>
        <v>0</v>
      </c>
      <c r="AG81" s="4">
        <f t="shared" si="55"/>
        <v>0</v>
      </c>
      <c r="AH81" s="4">
        <f t="shared" si="55"/>
        <v>0</v>
      </c>
      <c r="AI81" s="4">
        <f t="shared" si="55"/>
        <v>0</v>
      </c>
      <c r="AJ81" s="4">
        <f t="shared" si="55"/>
        <v>0</v>
      </c>
      <c r="AK81" s="4">
        <f t="shared" si="55"/>
        <v>0</v>
      </c>
    </row>
    <row r="82" spans="1:37" ht="24" customHeight="1" x14ac:dyDescent="0.15">
      <c r="A82" s="190"/>
      <c r="B82" s="191"/>
      <c r="C82" s="180" t="s">
        <v>99</v>
      </c>
      <c r="D82" s="194"/>
      <c r="E82" s="1" t="s">
        <v>5</v>
      </c>
      <c r="F82" s="5">
        <v>2</v>
      </c>
      <c r="G82" s="71" t="str">
        <f>VLOOKUP(RIGHT(C82,LEN(C82)-1),専門科目!D$6:P$50,12,FALSE)&amp;""</f>
        <v/>
      </c>
      <c r="H82" s="71" t="str">
        <f>VLOOKUP(RIGHT(C82,LEN(C82)-1),専門科目!D$6:P$50,13,FALSE)&amp;""</f>
        <v/>
      </c>
      <c r="I82" s="184"/>
      <c r="J82" s="183"/>
      <c r="K82" s="188"/>
      <c r="L82" s="13"/>
      <c r="M82" s="4">
        <f t="shared" si="39"/>
        <v>0</v>
      </c>
      <c r="N82" s="4">
        <f t="shared" si="40"/>
        <v>0</v>
      </c>
      <c r="O82" s="9">
        <f t="shared" si="52"/>
        <v>99</v>
      </c>
      <c r="P82" s="9">
        <f t="shared" si="54"/>
        <v>0</v>
      </c>
      <c r="Q82" s="9">
        <f t="shared" si="42"/>
        <v>0</v>
      </c>
      <c r="R82" s="9">
        <f t="shared" si="43"/>
        <v>0</v>
      </c>
      <c r="S82" s="9">
        <f t="shared" si="44"/>
        <v>0</v>
      </c>
      <c r="T82" s="9">
        <f t="shared" si="45"/>
        <v>0</v>
      </c>
      <c r="U82" s="9">
        <f t="shared" si="46"/>
        <v>0</v>
      </c>
      <c r="V82" s="9">
        <f t="shared" si="47"/>
        <v>0</v>
      </c>
      <c r="W82" s="9">
        <f t="shared" si="48"/>
        <v>0</v>
      </c>
      <c r="X82" s="9">
        <f t="shared" si="49"/>
        <v>0</v>
      </c>
      <c r="Y82" s="9">
        <f t="shared" si="50"/>
        <v>0</v>
      </c>
      <c r="Z82" s="9">
        <f t="shared" si="51"/>
        <v>0</v>
      </c>
      <c r="AA82" s="4">
        <f t="shared" si="55"/>
        <v>0</v>
      </c>
      <c r="AB82" s="4">
        <f t="shared" si="55"/>
        <v>0</v>
      </c>
      <c r="AC82" s="4">
        <f t="shared" si="55"/>
        <v>0</v>
      </c>
      <c r="AD82" s="4">
        <f t="shared" si="55"/>
        <v>0</v>
      </c>
      <c r="AE82" s="4">
        <f t="shared" si="55"/>
        <v>0</v>
      </c>
      <c r="AF82" s="4">
        <f t="shared" si="55"/>
        <v>0</v>
      </c>
      <c r="AG82" s="4">
        <f t="shared" si="55"/>
        <v>0</v>
      </c>
      <c r="AH82" s="4">
        <f t="shared" si="55"/>
        <v>0</v>
      </c>
      <c r="AI82" s="4">
        <f t="shared" si="55"/>
        <v>0</v>
      </c>
      <c r="AJ82" s="4">
        <f t="shared" si="55"/>
        <v>0</v>
      </c>
      <c r="AK82" s="4">
        <f t="shared" si="55"/>
        <v>0</v>
      </c>
    </row>
    <row r="83" spans="1:37" ht="24" customHeight="1" x14ac:dyDescent="0.15">
      <c r="A83" s="190"/>
      <c r="B83" s="191"/>
      <c r="C83" s="180" t="s">
        <v>135</v>
      </c>
      <c r="D83" s="194"/>
      <c r="E83" s="1" t="s">
        <v>36</v>
      </c>
      <c r="F83" s="5">
        <v>2</v>
      </c>
      <c r="G83" s="71" t="str">
        <f>VLOOKUP(RIGHT(C83,LEN(C83)-1),専門科目!D$6:P$50,12,FALSE)&amp;""</f>
        <v/>
      </c>
      <c r="H83" s="71" t="str">
        <f>VLOOKUP(RIGHT(C83,LEN(C83)-1),専門科目!D$6:P$50,13,FALSE)&amp;""</f>
        <v/>
      </c>
      <c r="I83" s="184"/>
      <c r="J83" s="183"/>
      <c r="K83" s="188"/>
      <c r="L83" s="13"/>
      <c r="M83" s="4">
        <f t="shared" si="39"/>
        <v>0</v>
      </c>
      <c r="N83" s="4">
        <f t="shared" si="40"/>
        <v>0</v>
      </c>
      <c r="O83" s="9">
        <f t="shared" si="52"/>
        <v>99</v>
      </c>
      <c r="P83" s="9">
        <f t="shared" si="54"/>
        <v>0</v>
      </c>
      <c r="Q83" s="9">
        <f t="shared" si="42"/>
        <v>0</v>
      </c>
      <c r="R83" s="9">
        <f t="shared" si="43"/>
        <v>0</v>
      </c>
      <c r="S83" s="9">
        <f t="shared" si="44"/>
        <v>0</v>
      </c>
      <c r="T83" s="9">
        <f t="shared" si="45"/>
        <v>0</v>
      </c>
      <c r="U83" s="9">
        <f t="shared" si="46"/>
        <v>0</v>
      </c>
      <c r="V83" s="9">
        <f t="shared" si="47"/>
        <v>0</v>
      </c>
      <c r="W83" s="9">
        <f t="shared" si="48"/>
        <v>0</v>
      </c>
      <c r="X83" s="9">
        <f t="shared" si="49"/>
        <v>0</v>
      </c>
      <c r="Y83" s="9">
        <f t="shared" si="50"/>
        <v>0</v>
      </c>
      <c r="Z83" s="9">
        <f t="shared" si="51"/>
        <v>0</v>
      </c>
      <c r="AA83" s="4">
        <f t="shared" ref="AA83:AK93" si="71">IF($O83=AA$2,$M83,0)</f>
        <v>0</v>
      </c>
      <c r="AB83" s="4">
        <f t="shared" si="71"/>
        <v>0</v>
      </c>
      <c r="AC83" s="4">
        <f t="shared" si="71"/>
        <v>0</v>
      </c>
      <c r="AD83" s="4">
        <f t="shared" si="71"/>
        <v>0</v>
      </c>
      <c r="AE83" s="4">
        <f t="shared" si="71"/>
        <v>0</v>
      </c>
      <c r="AF83" s="4">
        <f t="shared" si="71"/>
        <v>0</v>
      </c>
      <c r="AG83" s="4">
        <f t="shared" si="71"/>
        <v>0</v>
      </c>
      <c r="AH83" s="4">
        <f t="shared" si="71"/>
        <v>0</v>
      </c>
      <c r="AI83" s="4">
        <f t="shared" si="71"/>
        <v>0</v>
      </c>
      <c r="AJ83" s="4">
        <f t="shared" si="71"/>
        <v>0</v>
      </c>
      <c r="AK83" s="4">
        <f t="shared" si="71"/>
        <v>0</v>
      </c>
    </row>
    <row r="84" spans="1:37" ht="24" customHeight="1" x14ac:dyDescent="0.15">
      <c r="A84" s="190"/>
      <c r="B84" s="191"/>
      <c r="C84" s="180" t="s">
        <v>136</v>
      </c>
      <c r="D84" s="194"/>
      <c r="E84" s="1" t="s">
        <v>27</v>
      </c>
      <c r="F84" s="5">
        <v>2</v>
      </c>
      <c r="G84" s="71" t="str">
        <f>VLOOKUP(RIGHT(C84,LEN(C84)-1),専門科目!D$6:P$50,12,FALSE)&amp;""</f>
        <v/>
      </c>
      <c r="H84" s="71" t="str">
        <f>VLOOKUP(RIGHT(C84,LEN(C84)-1),専門科目!D$6:P$50,13,FALSE)&amp;""</f>
        <v/>
      </c>
      <c r="I84" s="184"/>
      <c r="J84" s="183"/>
      <c r="K84" s="188"/>
      <c r="L84" s="13"/>
      <c r="M84" s="4">
        <f t="shared" si="39"/>
        <v>0</v>
      </c>
      <c r="N84" s="4">
        <f t="shared" si="40"/>
        <v>0</v>
      </c>
      <c r="O84" s="9">
        <f t="shared" si="52"/>
        <v>99</v>
      </c>
      <c r="P84" s="9">
        <f t="shared" si="54"/>
        <v>0</v>
      </c>
      <c r="Q84" s="9">
        <f t="shared" si="42"/>
        <v>0</v>
      </c>
      <c r="R84" s="9">
        <f t="shared" si="43"/>
        <v>0</v>
      </c>
      <c r="S84" s="9">
        <f t="shared" si="44"/>
        <v>0</v>
      </c>
      <c r="T84" s="9">
        <f t="shared" si="45"/>
        <v>0</v>
      </c>
      <c r="U84" s="9">
        <f t="shared" si="46"/>
        <v>0</v>
      </c>
      <c r="V84" s="9">
        <f t="shared" si="47"/>
        <v>0</v>
      </c>
      <c r="W84" s="9">
        <f t="shared" si="48"/>
        <v>0</v>
      </c>
      <c r="X84" s="9">
        <f t="shared" si="49"/>
        <v>0</v>
      </c>
      <c r="Y84" s="9">
        <f t="shared" si="50"/>
        <v>0</v>
      </c>
      <c r="Z84" s="9">
        <f t="shared" si="51"/>
        <v>0</v>
      </c>
      <c r="AA84" s="4">
        <f t="shared" si="71"/>
        <v>0</v>
      </c>
      <c r="AB84" s="4">
        <f t="shared" si="71"/>
        <v>0</v>
      </c>
      <c r="AC84" s="4">
        <f t="shared" si="71"/>
        <v>0</v>
      </c>
      <c r="AD84" s="4">
        <f t="shared" si="71"/>
        <v>0</v>
      </c>
      <c r="AE84" s="4">
        <f t="shared" si="71"/>
        <v>0</v>
      </c>
      <c r="AF84" s="4">
        <f t="shared" si="71"/>
        <v>0</v>
      </c>
      <c r="AG84" s="4">
        <f t="shared" si="71"/>
        <v>0</v>
      </c>
      <c r="AH84" s="4">
        <f t="shared" si="71"/>
        <v>0</v>
      </c>
      <c r="AI84" s="4">
        <f t="shared" si="71"/>
        <v>0</v>
      </c>
      <c r="AJ84" s="4">
        <f t="shared" si="71"/>
        <v>0</v>
      </c>
      <c r="AK84" s="4">
        <f t="shared" si="71"/>
        <v>0</v>
      </c>
    </row>
    <row r="85" spans="1:37" ht="24" customHeight="1" x14ac:dyDescent="0.15">
      <c r="A85" s="190"/>
      <c r="B85" s="191"/>
      <c r="C85" s="180" t="s">
        <v>138</v>
      </c>
      <c r="D85" s="194"/>
      <c r="E85" s="1" t="s">
        <v>37</v>
      </c>
      <c r="F85" s="5">
        <v>2</v>
      </c>
      <c r="G85" s="71" t="str">
        <f>VLOOKUP(RIGHT(C85,LEN(C85)-1),専門科目!D$6:P$50,12,FALSE)&amp;""</f>
        <v/>
      </c>
      <c r="H85" s="71" t="str">
        <f>VLOOKUP(RIGHT(C85,LEN(C85)-1),専門科目!D$6:P$50,13,FALSE)&amp;""</f>
        <v/>
      </c>
      <c r="I85" s="184"/>
      <c r="J85" s="183"/>
      <c r="K85" s="188"/>
      <c r="L85" s="13"/>
      <c r="M85" s="4">
        <f t="shared" si="39"/>
        <v>0</v>
      </c>
      <c r="N85" s="4">
        <f t="shared" si="40"/>
        <v>0</v>
      </c>
      <c r="O85" s="9">
        <f t="shared" si="52"/>
        <v>99</v>
      </c>
      <c r="P85" s="9">
        <f t="shared" si="54"/>
        <v>0</v>
      </c>
      <c r="Q85" s="9">
        <f t="shared" si="42"/>
        <v>0</v>
      </c>
      <c r="R85" s="9">
        <f t="shared" si="43"/>
        <v>0</v>
      </c>
      <c r="S85" s="9">
        <f t="shared" si="44"/>
        <v>0</v>
      </c>
      <c r="T85" s="9">
        <f t="shared" si="45"/>
        <v>0</v>
      </c>
      <c r="U85" s="9">
        <f t="shared" si="46"/>
        <v>0</v>
      </c>
      <c r="V85" s="9">
        <f t="shared" si="47"/>
        <v>0</v>
      </c>
      <c r="W85" s="9">
        <f t="shared" si="48"/>
        <v>0</v>
      </c>
      <c r="X85" s="9">
        <f t="shared" si="49"/>
        <v>0</v>
      </c>
      <c r="Y85" s="9">
        <f t="shared" si="50"/>
        <v>0</v>
      </c>
      <c r="Z85" s="9">
        <f t="shared" si="51"/>
        <v>0</v>
      </c>
      <c r="AA85" s="4">
        <f t="shared" si="71"/>
        <v>0</v>
      </c>
      <c r="AB85" s="4">
        <f t="shared" si="71"/>
        <v>0</v>
      </c>
      <c r="AC85" s="4">
        <f t="shared" si="71"/>
        <v>0</v>
      </c>
      <c r="AD85" s="4">
        <f t="shared" si="71"/>
        <v>0</v>
      </c>
      <c r="AE85" s="4">
        <f t="shared" si="71"/>
        <v>0</v>
      </c>
      <c r="AF85" s="4">
        <f t="shared" si="71"/>
        <v>0</v>
      </c>
      <c r="AG85" s="4">
        <f t="shared" si="71"/>
        <v>0</v>
      </c>
      <c r="AH85" s="4">
        <f t="shared" si="71"/>
        <v>0</v>
      </c>
      <c r="AI85" s="4">
        <f t="shared" si="71"/>
        <v>0</v>
      </c>
      <c r="AJ85" s="4">
        <f t="shared" si="71"/>
        <v>0</v>
      </c>
      <c r="AK85" s="4">
        <f t="shared" si="71"/>
        <v>0</v>
      </c>
    </row>
    <row r="86" spans="1:37" ht="24" customHeight="1" x14ac:dyDescent="0.15">
      <c r="A86" s="190"/>
      <c r="B86" s="191"/>
      <c r="C86" s="180" t="s">
        <v>137</v>
      </c>
      <c r="D86" s="194"/>
      <c r="E86" s="1" t="s">
        <v>5</v>
      </c>
      <c r="F86" s="5">
        <v>2</v>
      </c>
      <c r="G86" s="71" t="str">
        <f>VLOOKUP(RIGHT(C86,LEN(C86)-1),専門科目!D$6:P$50,12,FALSE)&amp;""</f>
        <v/>
      </c>
      <c r="H86" s="71" t="str">
        <f>VLOOKUP(RIGHT(C86,LEN(C86)-1),専門科目!D$6:P$50,13,FALSE)&amp;""</f>
        <v/>
      </c>
      <c r="I86" s="184"/>
      <c r="J86" s="183"/>
      <c r="K86" s="188"/>
      <c r="L86" s="13"/>
      <c r="M86" s="4">
        <f t="shared" si="39"/>
        <v>0</v>
      </c>
      <c r="N86" s="4">
        <f t="shared" si="40"/>
        <v>0</v>
      </c>
      <c r="O86" s="9">
        <f t="shared" si="52"/>
        <v>99</v>
      </c>
      <c r="P86" s="9">
        <f t="shared" si="54"/>
        <v>0</v>
      </c>
      <c r="Q86" s="9">
        <f t="shared" si="42"/>
        <v>0</v>
      </c>
      <c r="R86" s="9">
        <f t="shared" si="43"/>
        <v>0</v>
      </c>
      <c r="S86" s="9">
        <f t="shared" si="44"/>
        <v>0</v>
      </c>
      <c r="T86" s="9">
        <f t="shared" si="45"/>
        <v>0</v>
      </c>
      <c r="U86" s="9">
        <f t="shared" si="46"/>
        <v>0</v>
      </c>
      <c r="V86" s="9">
        <f t="shared" si="47"/>
        <v>0</v>
      </c>
      <c r="W86" s="9">
        <f t="shared" si="48"/>
        <v>0</v>
      </c>
      <c r="X86" s="9">
        <f t="shared" si="49"/>
        <v>0</v>
      </c>
      <c r="Y86" s="9">
        <f t="shared" si="50"/>
        <v>0</v>
      </c>
      <c r="Z86" s="9">
        <f t="shared" si="51"/>
        <v>0</v>
      </c>
      <c r="AA86" s="4">
        <f t="shared" si="71"/>
        <v>0</v>
      </c>
      <c r="AB86" s="4">
        <f t="shared" si="71"/>
        <v>0</v>
      </c>
      <c r="AC86" s="4">
        <f t="shared" si="71"/>
        <v>0</v>
      </c>
      <c r="AD86" s="4">
        <f t="shared" si="71"/>
        <v>0</v>
      </c>
      <c r="AE86" s="4">
        <f t="shared" si="71"/>
        <v>0</v>
      </c>
      <c r="AF86" s="4">
        <f t="shared" si="71"/>
        <v>0</v>
      </c>
      <c r="AG86" s="4">
        <f t="shared" si="71"/>
        <v>0</v>
      </c>
      <c r="AH86" s="4">
        <f t="shared" si="71"/>
        <v>0</v>
      </c>
      <c r="AI86" s="4">
        <f t="shared" si="71"/>
        <v>0</v>
      </c>
      <c r="AJ86" s="4">
        <f t="shared" si="71"/>
        <v>0</v>
      </c>
      <c r="AK86" s="4">
        <f t="shared" si="71"/>
        <v>0</v>
      </c>
    </row>
    <row r="87" spans="1:37" ht="24" customHeight="1" x14ac:dyDescent="0.15">
      <c r="A87" s="190"/>
      <c r="B87" s="191"/>
      <c r="C87" s="180" t="s">
        <v>100</v>
      </c>
      <c r="D87" s="194"/>
      <c r="E87" s="1" t="s">
        <v>19</v>
      </c>
      <c r="F87" s="5">
        <v>2</v>
      </c>
      <c r="G87" s="71" t="str">
        <f>VLOOKUP(RIGHT(C87,LEN(C87)-1),専門科目!D$6:P$50,12,FALSE)&amp;""</f>
        <v/>
      </c>
      <c r="H87" s="71" t="str">
        <f>VLOOKUP(RIGHT(C87,LEN(C87)-1),専門科目!D$6:P$50,13,FALSE)&amp;""</f>
        <v/>
      </c>
      <c r="I87" s="184"/>
      <c r="J87" s="183"/>
      <c r="K87" s="188"/>
      <c r="L87" s="13"/>
      <c r="M87" s="4">
        <f t="shared" si="39"/>
        <v>0</v>
      </c>
      <c r="N87" s="4">
        <f t="shared" si="40"/>
        <v>0</v>
      </c>
      <c r="O87" s="9">
        <f t="shared" si="52"/>
        <v>99</v>
      </c>
      <c r="P87" s="9">
        <f t="shared" si="54"/>
        <v>0</v>
      </c>
      <c r="Q87" s="9">
        <f t="shared" si="42"/>
        <v>0</v>
      </c>
      <c r="R87" s="9">
        <f t="shared" si="43"/>
        <v>0</v>
      </c>
      <c r="S87" s="9">
        <f t="shared" si="44"/>
        <v>0</v>
      </c>
      <c r="T87" s="9">
        <f t="shared" si="45"/>
        <v>0</v>
      </c>
      <c r="U87" s="9">
        <f t="shared" si="46"/>
        <v>0</v>
      </c>
      <c r="V87" s="9">
        <f t="shared" si="47"/>
        <v>0</v>
      </c>
      <c r="W87" s="9">
        <f t="shared" si="48"/>
        <v>0</v>
      </c>
      <c r="X87" s="9">
        <f t="shared" si="49"/>
        <v>0</v>
      </c>
      <c r="Y87" s="9">
        <f t="shared" si="50"/>
        <v>0</v>
      </c>
      <c r="Z87" s="9">
        <f t="shared" si="51"/>
        <v>0</v>
      </c>
      <c r="AA87" s="4">
        <f t="shared" si="71"/>
        <v>0</v>
      </c>
      <c r="AB87" s="4">
        <f t="shared" si="71"/>
        <v>0</v>
      </c>
      <c r="AC87" s="4">
        <f t="shared" si="71"/>
        <v>0</v>
      </c>
      <c r="AD87" s="4">
        <f t="shared" si="71"/>
        <v>0</v>
      </c>
      <c r="AE87" s="4">
        <f t="shared" si="71"/>
        <v>0</v>
      </c>
      <c r="AF87" s="4">
        <f t="shared" si="71"/>
        <v>0</v>
      </c>
      <c r="AG87" s="4">
        <f t="shared" si="71"/>
        <v>0</v>
      </c>
      <c r="AH87" s="4">
        <f t="shared" si="71"/>
        <v>0</v>
      </c>
      <c r="AI87" s="4">
        <f t="shared" si="71"/>
        <v>0</v>
      </c>
      <c r="AJ87" s="4">
        <f t="shared" si="71"/>
        <v>0</v>
      </c>
      <c r="AK87" s="4">
        <f t="shared" si="71"/>
        <v>0</v>
      </c>
    </row>
    <row r="88" spans="1:37" ht="24" customHeight="1" x14ac:dyDescent="0.15">
      <c r="A88" s="190"/>
      <c r="B88" s="180" t="s">
        <v>63</v>
      </c>
      <c r="C88" s="180" t="s">
        <v>139</v>
      </c>
      <c r="D88" s="194"/>
      <c r="E88" s="1" t="s">
        <v>60</v>
      </c>
      <c r="F88" s="5">
        <v>2</v>
      </c>
      <c r="G88" s="71" t="str">
        <f>VLOOKUP(RIGHT(C88,LEN(C88)-1),専門科目!D$6:P$50,12,FALSE)&amp;""</f>
        <v/>
      </c>
      <c r="H88" s="71" t="str">
        <f>VLOOKUP(RIGHT(C88,LEN(C88)-1),専門科目!D$6:P$50,13,FALSE)&amp;""</f>
        <v/>
      </c>
      <c r="I88" s="184">
        <f>SUM(N88:N93)</f>
        <v>0</v>
      </c>
      <c r="J88" s="183" t="str">
        <f>IF(SUM(N88:N93)=0,"0",SUM(M88:M93))</f>
        <v>0</v>
      </c>
      <c r="K88" s="188" t="str">
        <f>IF(SUM(N88:N93)=0,"0",SUM(M88:M93)/SUM(N88:N93))</f>
        <v>0</v>
      </c>
      <c r="L88" s="11"/>
      <c r="M88" s="4">
        <f t="shared" si="39"/>
        <v>0</v>
      </c>
      <c r="N88" s="4">
        <f t="shared" si="40"/>
        <v>0</v>
      </c>
      <c r="O88" s="9">
        <f t="shared" si="52"/>
        <v>99</v>
      </c>
      <c r="P88" s="9">
        <f t="shared" si="54"/>
        <v>0</v>
      </c>
      <c r="Q88" s="9">
        <f t="shared" si="42"/>
        <v>0</v>
      </c>
      <c r="R88" s="9">
        <f t="shared" si="43"/>
        <v>0</v>
      </c>
      <c r="S88" s="9">
        <f t="shared" si="44"/>
        <v>0</v>
      </c>
      <c r="T88" s="9">
        <f t="shared" si="45"/>
        <v>0</v>
      </c>
      <c r="U88" s="9">
        <f t="shared" si="46"/>
        <v>0</v>
      </c>
      <c r="V88" s="9">
        <f t="shared" si="47"/>
        <v>0</v>
      </c>
      <c r="W88" s="9">
        <f t="shared" si="48"/>
        <v>0</v>
      </c>
      <c r="X88" s="9">
        <f t="shared" si="49"/>
        <v>0</v>
      </c>
      <c r="Y88" s="9">
        <f t="shared" si="50"/>
        <v>0</v>
      </c>
      <c r="Z88" s="9">
        <f t="shared" si="51"/>
        <v>0</v>
      </c>
      <c r="AA88" s="4">
        <f t="shared" si="71"/>
        <v>0</v>
      </c>
      <c r="AB88" s="4">
        <f t="shared" si="71"/>
        <v>0</v>
      </c>
      <c r="AC88" s="4">
        <f t="shared" si="71"/>
        <v>0</v>
      </c>
      <c r="AD88" s="4">
        <f t="shared" si="71"/>
        <v>0</v>
      </c>
      <c r="AE88" s="4">
        <f t="shared" si="71"/>
        <v>0</v>
      </c>
      <c r="AF88" s="4">
        <f t="shared" si="71"/>
        <v>0</v>
      </c>
      <c r="AG88" s="4">
        <f t="shared" si="71"/>
        <v>0</v>
      </c>
      <c r="AH88" s="4">
        <f t="shared" si="71"/>
        <v>0</v>
      </c>
      <c r="AI88" s="4">
        <f t="shared" si="71"/>
        <v>0</v>
      </c>
      <c r="AJ88" s="4">
        <f t="shared" si="71"/>
        <v>0</v>
      </c>
      <c r="AK88" s="4">
        <f t="shared" si="71"/>
        <v>0</v>
      </c>
    </row>
    <row r="89" spans="1:37" ht="24" customHeight="1" x14ac:dyDescent="0.15">
      <c r="A89" s="190"/>
      <c r="B89" s="191"/>
      <c r="C89" s="179" t="s">
        <v>121</v>
      </c>
      <c r="D89" s="179"/>
      <c r="E89" s="1" t="s">
        <v>5</v>
      </c>
      <c r="F89" s="5">
        <v>1</v>
      </c>
      <c r="G89" s="71" t="str">
        <f>VLOOKUP(RIGHT(C89,LEN(C89)-1),専門科目!D$6:P$50,12,FALSE)&amp;""</f>
        <v/>
      </c>
      <c r="H89" s="71" t="str">
        <f>VLOOKUP(RIGHT(C89,LEN(C89)-1),専門科目!D$6:P$50,13,FALSE)&amp;""</f>
        <v/>
      </c>
      <c r="I89" s="184"/>
      <c r="J89" s="183"/>
      <c r="K89" s="188"/>
      <c r="L89" s="13"/>
      <c r="M89" s="4">
        <f t="shared" si="39"/>
        <v>0</v>
      </c>
      <c r="N89" s="4">
        <f t="shared" si="40"/>
        <v>0</v>
      </c>
      <c r="O89" s="9">
        <f t="shared" si="52"/>
        <v>99</v>
      </c>
      <c r="P89" s="9">
        <f t="shared" si="54"/>
        <v>0</v>
      </c>
      <c r="Q89" s="9">
        <f t="shared" si="42"/>
        <v>0</v>
      </c>
      <c r="R89" s="9">
        <f t="shared" si="43"/>
        <v>0</v>
      </c>
      <c r="S89" s="9">
        <f t="shared" si="44"/>
        <v>0</v>
      </c>
      <c r="T89" s="9">
        <f t="shared" si="45"/>
        <v>0</v>
      </c>
      <c r="U89" s="9">
        <f t="shared" si="46"/>
        <v>0</v>
      </c>
      <c r="V89" s="9">
        <f t="shared" si="47"/>
        <v>0</v>
      </c>
      <c r="W89" s="9">
        <f t="shared" si="48"/>
        <v>0</v>
      </c>
      <c r="X89" s="9">
        <f t="shared" si="49"/>
        <v>0</v>
      </c>
      <c r="Y89" s="9">
        <f t="shared" si="50"/>
        <v>0</v>
      </c>
      <c r="Z89" s="9">
        <f t="shared" si="51"/>
        <v>0</v>
      </c>
      <c r="AA89" s="4">
        <f t="shared" si="71"/>
        <v>0</v>
      </c>
      <c r="AB89" s="4">
        <f t="shared" si="71"/>
        <v>0</v>
      </c>
      <c r="AC89" s="4">
        <f t="shared" si="71"/>
        <v>0</v>
      </c>
      <c r="AD89" s="4">
        <f t="shared" si="71"/>
        <v>0</v>
      </c>
      <c r="AE89" s="4">
        <f t="shared" si="71"/>
        <v>0</v>
      </c>
      <c r="AF89" s="4">
        <f t="shared" si="71"/>
        <v>0</v>
      </c>
      <c r="AG89" s="4">
        <f t="shared" si="71"/>
        <v>0</v>
      </c>
      <c r="AH89" s="4">
        <f t="shared" si="71"/>
        <v>0</v>
      </c>
      <c r="AI89" s="4">
        <f t="shared" si="71"/>
        <v>0</v>
      </c>
      <c r="AJ89" s="4">
        <f t="shared" si="71"/>
        <v>0</v>
      </c>
      <c r="AK89" s="4">
        <f t="shared" si="71"/>
        <v>0</v>
      </c>
    </row>
    <row r="90" spans="1:37" ht="24" customHeight="1" x14ac:dyDescent="0.15">
      <c r="A90" s="190"/>
      <c r="B90" s="191"/>
      <c r="C90" s="179" t="s">
        <v>122</v>
      </c>
      <c r="D90" s="179"/>
      <c r="E90" s="1" t="s">
        <v>6</v>
      </c>
      <c r="F90" s="5">
        <v>1</v>
      </c>
      <c r="G90" s="71" t="str">
        <f>VLOOKUP(RIGHT(C90,LEN(C90)-1),専門科目!D$6:P$50,12,FALSE)&amp;""</f>
        <v/>
      </c>
      <c r="H90" s="71" t="str">
        <f>VLOOKUP(RIGHT(C90,LEN(C90)-1),専門科目!D$6:P$50,13,FALSE)&amp;""</f>
        <v/>
      </c>
      <c r="I90" s="184"/>
      <c r="J90" s="183"/>
      <c r="K90" s="188"/>
      <c r="L90" s="13"/>
      <c r="M90" s="4">
        <f t="shared" si="39"/>
        <v>0</v>
      </c>
      <c r="N90" s="4">
        <f t="shared" si="40"/>
        <v>0</v>
      </c>
      <c r="O90" s="9">
        <f t="shared" si="52"/>
        <v>99</v>
      </c>
      <c r="P90" s="9">
        <f t="shared" ref="P90:Z92" si="72">IF($O90=AA$2,$N90,0)</f>
        <v>0</v>
      </c>
      <c r="Q90" s="9">
        <f t="shared" si="72"/>
        <v>0</v>
      </c>
      <c r="R90" s="9">
        <f t="shared" si="72"/>
        <v>0</v>
      </c>
      <c r="S90" s="9">
        <f t="shared" si="72"/>
        <v>0</v>
      </c>
      <c r="T90" s="9">
        <f t="shared" si="72"/>
        <v>0</v>
      </c>
      <c r="U90" s="9">
        <f t="shared" si="72"/>
        <v>0</v>
      </c>
      <c r="V90" s="9">
        <f t="shared" si="72"/>
        <v>0</v>
      </c>
      <c r="W90" s="9">
        <f t="shared" si="72"/>
        <v>0</v>
      </c>
      <c r="X90" s="9">
        <f t="shared" si="72"/>
        <v>0</v>
      </c>
      <c r="Y90" s="9">
        <f t="shared" si="72"/>
        <v>0</v>
      </c>
      <c r="Z90" s="9">
        <f t="shared" si="72"/>
        <v>0</v>
      </c>
      <c r="AA90" s="4">
        <f t="shared" si="71"/>
        <v>0</v>
      </c>
      <c r="AB90" s="4">
        <f t="shared" si="71"/>
        <v>0</v>
      </c>
      <c r="AC90" s="4">
        <f t="shared" si="71"/>
        <v>0</v>
      </c>
      <c r="AD90" s="4">
        <f t="shared" si="71"/>
        <v>0</v>
      </c>
      <c r="AE90" s="4">
        <f t="shared" si="71"/>
        <v>0</v>
      </c>
      <c r="AF90" s="4">
        <f t="shared" si="71"/>
        <v>0</v>
      </c>
      <c r="AG90" s="4">
        <f t="shared" si="71"/>
        <v>0</v>
      </c>
      <c r="AH90" s="4">
        <f t="shared" si="71"/>
        <v>0</v>
      </c>
      <c r="AI90" s="4">
        <f t="shared" si="71"/>
        <v>0</v>
      </c>
      <c r="AJ90" s="4">
        <f t="shared" si="71"/>
        <v>0</v>
      </c>
      <c r="AK90" s="4">
        <f t="shared" si="71"/>
        <v>0</v>
      </c>
    </row>
    <row r="91" spans="1:37" ht="24" customHeight="1" x14ac:dyDescent="0.15">
      <c r="A91" s="190"/>
      <c r="B91" s="191"/>
      <c r="C91" s="196" t="s">
        <v>117</v>
      </c>
      <c r="D91" s="197"/>
      <c r="E91" s="1" t="s">
        <v>6</v>
      </c>
      <c r="F91" s="5">
        <v>1</v>
      </c>
      <c r="G91" s="71" t="str">
        <f>VLOOKUP(RIGHT(C91,LEN(C91)-1),専門科目!D$6:P$50,12,FALSE)&amp;""</f>
        <v/>
      </c>
      <c r="H91" s="71" t="str">
        <f>VLOOKUP(RIGHT(C91,LEN(C91)-1),専門科目!D$6:P$50,13,FALSE)&amp;""</f>
        <v/>
      </c>
      <c r="I91" s="184"/>
      <c r="J91" s="183"/>
      <c r="K91" s="188"/>
      <c r="L91" s="13"/>
      <c r="M91" s="4">
        <f t="shared" si="39"/>
        <v>0</v>
      </c>
      <c r="N91" s="4">
        <f t="shared" si="40"/>
        <v>0</v>
      </c>
      <c r="O91" s="9">
        <f t="shared" si="52"/>
        <v>99</v>
      </c>
      <c r="P91" s="9">
        <f t="shared" si="72"/>
        <v>0</v>
      </c>
      <c r="Q91" s="9">
        <f t="shared" si="72"/>
        <v>0</v>
      </c>
      <c r="R91" s="9">
        <f t="shared" si="72"/>
        <v>0</v>
      </c>
      <c r="S91" s="9">
        <f t="shared" si="72"/>
        <v>0</v>
      </c>
      <c r="T91" s="9">
        <f t="shared" si="72"/>
        <v>0</v>
      </c>
      <c r="U91" s="9">
        <f t="shared" si="72"/>
        <v>0</v>
      </c>
      <c r="V91" s="9">
        <f t="shared" si="72"/>
        <v>0</v>
      </c>
      <c r="W91" s="9">
        <f t="shared" si="72"/>
        <v>0</v>
      </c>
      <c r="X91" s="9">
        <f t="shared" si="72"/>
        <v>0</v>
      </c>
      <c r="Y91" s="9">
        <f t="shared" si="72"/>
        <v>0</v>
      </c>
      <c r="Z91" s="9">
        <f t="shared" si="72"/>
        <v>0</v>
      </c>
      <c r="AA91" s="4">
        <f t="shared" si="71"/>
        <v>0</v>
      </c>
      <c r="AB91" s="4">
        <f t="shared" si="71"/>
        <v>0</v>
      </c>
      <c r="AC91" s="4">
        <f t="shared" si="71"/>
        <v>0</v>
      </c>
      <c r="AD91" s="4">
        <f t="shared" si="71"/>
        <v>0</v>
      </c>
      <c r="AE91" s="4">
        <f t="shared" si="71"/>
        <v>0</v>
      </c>
      <c r="AF91" s="4">
        <f t="shared" si="71"/>
        <v>0</v>
      </c>
      <c r="AG91" s="4">
        <f t="shared" si="71"/>
        <v>0</v>
      </c>
      <c r="AH91" s="4">
        <f t="shared" si="71"/>
        <v>0</v>
      </c>
      <c r="AI91" s="4">
        <f t="shared" si="71"/>
        <v>0</v>
      </c>
      <c r="AJ91" s="4">
        <f t="shared" si="71"/>
        <v>0</v>
      </c>
      <c r="AK91" s="4">
        <f t="shared" si="71"/>
        <v>0</v>
      </c>
    </row>
    <row r="92" spans="1:37" ht="24" customHeight="1" x14ac:dyDescent="0.15">
      <c r="A92" s="190"/>
      <c r="B92" s="191"/>
      <c r="C92" s="179" t="s">
        <v>125</v>
      </c>
      <c r="D92" s="179"/>
      <c r="E92" s="1" t="s">
        <v>6</v>
      </c>
      <c r="F92" s="5">
        <v>2</v>
      </c>
      <c r="G92" s="71" t="str">
        <f>VLOOKUP(RIGHT(C92,LEN(C92)-1),専門科目!D$6:P$50,12,FALSE)&amp;""</f>
        <v/>
      </c>
      <c r="H92" s="71" t="str">
        <f>VLOOKUP(RIGHT(C92,LEN(C92)-1),専門科目!D$6:P$50,13,FALSE)&amp;""</f>
        <v/>
      </c>
      <c r="I92" s="184"/>
      <c r="J92" s="183"/>
      <c r="K92" s="188"/>
      <c r="L92" s="13"/>
      <c r="M92" s="4">
        <f t="shared" si="39"/>
        <v>0</v>
      </c>
      <c r="N92" s="4">
        <f t="shared" si="40"/>
        <v>0</v>
      </c>
      <c r="O92" s="9">
        <f t="shared" si="52"/>
        <v>99</v>
      </c>
      <c r="P92" s="9">
        <f t="shared" si="72"/>
        <v>0</v>
      </c>
      <c r="Q92" s="9">
        <f t="shared" si="72"/>
        <v>0</v>
      </c>
      <c r="R92" s="9">
        <f t="shared" si="72"/>
        <v>0</v>
      </c>
      <c r="S92" s="9">
        <f t="shared" si="72"/>
        <v>0</v>
      </c>
      <c r="T92" s="9">
        <f t="shared" si="72"/>
        <v>0</v>
      </c>
      <c r="U92" s="9">
        <f t="shared" si="72"/>
        <v>0</v>
      </c>
      <c r="V92" s="9">
        <f t="shared" si="72"/>
        <v>0</v>
      </c>
      <c r="W92" s="9">
        <f t="shared" si="72"/>
        <v>0</v>
      </c>
      <c r="X92" s="9">
        <f t="shared" si="72"/>
        <v>0</v>
      </c>
      <c r="Y92" s="9">
        <f t="shared" si="72"/>
        <v>0</v>
      </c>
      <c r="Z92" s="9">
        <f t="shared" si="72"/>
        <v>0</v>
      </c>
      <c r="AA92" s="4">
        <f t="shared" si="71"/>
        <v>0</v>
      </c>
      <c r="AB92" s="4">
        <f t="shared" si="71"/>
        <v>0</v>
      </c>
      <c r="AC92" s="4">
        <f t="shared" si="71"/>
        <v>0</v>
      </c>
      <c r="AD92" s="4">
        <f t="shared" si="71"/>
        <v>0</v>
      </c>
      <c r="AE92" s="4">
        <f t="shared" si="71"/>
        <v>0</v>
      </c>
      <c r="AF92" s="4">
        <f t="shared" si="71"/>
        <v>0</v>
      </c>
      <c r="AG92" s="4">
        <f t="shared" si="71"/>
        <v>0</v>
      </c>
      <c r="AH92" s="4">
        <f t="shared" si="71"/>
        <v>0</v>
      </c>
      <c r="AI92" s="4">
        <f t="shared" si="71"/>
        <v>0</v>
      </c>
      <c r="AJ92" s="4">
        <f t="shared" si="71"/>
        <v>0</v>
      </c>
      <c r="AK92" s="4">
        <f t="shared" si="71"/>
        <v>0</v>
      </c>
    </row>
    <row r="93" spans="1:37" ht="24" customHeight="1" x14ac:dyDescent="0.15">
      <c r="A93" s="190"/>
      <c r="B93" s="191"/>
      <c r="C93" s="180" t="s">
        <v>126</v>
      </c>
      <c r="D93" s="194"/>
      <c r="E93" s="1" t="s">
        <v>7</v>
      </c>
      <c r="F93" s="5">
        <v>8</v>
      </c>
      <c r="G93" s="71" t="str">
        <f>VLOOKUP(RIGHT(C93,LEN(C93)-1),専門科目!D$6:P$50,12,FALSE)&amp;""</f>
        <v/>
      </c>
      <c r="H93" s="71" t="str">
        <f>VLOOKUP(RIGHT(C93,LEN(C93)-1),専門科目!D$6:P$50,13,FALSE)&amp;""</f>
        <v/>
      </c>
      <c r="I93" s="184"/>
      <c r="J93" s="183"/>
      <c r="K93" s="188"/>
      <c r="L93" s="13"/>
      <c r="M93" s="4">
        <f t="shared" si="39"/>
        <v>0</v>
      </c>
      <c r="N93" s="4">
        <f t="shared" si="40"/>
        <v>0</v>
      </c>
      <c r="O93" s="9">
        <f t="shared" si="52"/>
        <v>99</v>
      </c>
      <c r="P93" s="9">
        <f t="shared" si="54"/>
        <v>0</v>
      </c>
      <c r="Q93" s="9">
        <f t="shared" si="42"/>
        <v>0</v>
      </c>
      <c r="R93" s="9">
        <f t="shared" si="43"/>
        <v>0</v>
      </c>
      <c r="S93" s="9">
        <f t="shared" si="44"/>
        <v>0</v>
      </c>
      <c r="T93" s="9">
        <f t="shared" si="45"/>
        <v>0</v>
      </c>
      <c r="U93" s="9">
        <f t="shared" si="46"/>
        <v>0</v>
      </c>
      <c r="V93" s="9">
        <f t="shared" si="47"/>
        <v>0</v>
      </c>
      <c r="W93" s="9">
        <f t="shared" si="48"/>
        <v>0</v>
      </c>
      <c r="X93" s="9">
        <f t="shared" si="49"/>
        <v>0</v>
      </c>
      <c r="Y93" s="9">
        <f t="shared" si="50"/>
        <v>0</v>
      </c>
      <c r="Z93" s="9">
        <f t="shared" si="51"/>
        <v>0</v>
      </c>
      <c r="AA93" s="4">
        <f t="shared" si="71"/>
        <v>0</v>
      </c>
      <c r="AB93" s="4">
        <f t="shared" si="71"/>
        <v>0</v>
      </c>
      <c r="AC93" s="4">
        <f t="shared" si="71"/>
        <v>0</v>
      </c>
      <c r="AD93" s="4">
        <f t="shared" si="71"/>
        <v>0</v>
      </c>
      <c r="AE93" s="4">
        <f t="shared" si="71"/>
        <v>0</v>
      </c>
      <c r="AF93" s="4">
        <f t="shared" si="71"/>
        <v>0</v>
      </c>
      <c r="AG93" s="4">
        <f t="shared" si="71"/>
        <v>0</v>
      </c>
      <c r="AH93" s="4">
        <f t="shared" si="71"/>
        <v>0</v>
      </c>
      <c r="AI93" s="4">
        <f t="shared" si="71"/>
        <v>0</v>
      </c>
      <c r="AJ93" s="4">
        <f t="shared" si="71"/>
        <v>0</v>
      </c>
      <c r="AK93" s="4">
        <f t="shared" si="71"/>
        <v>0</v>
      </c>
    </row>
    <row r="95" spans="1:37" ht="13.5" customHeight="1" x14ac:dyDescent="0.15">
      <c r="L95" s="7"/>
      <c r="N95" s="4" t="s">
        <v>26</v>
      </c>
      <c r="O95" s="4">
        <v>4</v>
      </c>
    </row>
    <row r="96" spans="1:37" ht="14.25" customHeight="1" x14ac:dyDescent="0.15">
      <c r="L96" s="7"/>
      <c r="N96" s="4" t="s">
        <v>13</v>
      </c>
      <c r="O96" s="4">
        <v>3</v>
      </c>
    </row>
    <row r="97" spans="9:28" ht="14.25" customHeight="1" x14ac:dyDescent="0.15">
      <c r="L97" s="7"/>
      <c r="N97" s="4" t="s">
        <v>14</v>
      </c>
      <c r="O97" s="4">
        <v>2</v>
      </c>
    </row>
    <row r="98" spans="9:28" ht="14.25" customHeight="1" x14ac:dyDescent="0.15">
      <c r="L98" s="7"/>
      <c r="N98" s="4" t="s">
        <v>15</v>
      </c>
      <c r="O98" s="4">
        <v>1</v>
      </c>
    </row>
    <row r="99" spans="9:28" ht="14.25" customHeight="1" x14ac:dyDescent="0.15">
      <c r="L99" s="7"/>
      <c r="N99" s="4" t="s">
        <v>16</v>
      </c>
      <c r="O99" s="4">
        <v>0</v>
      </c>
    </row>
    <row r="100" spans="9:28" ht="14.25" customHeight="1" x14ac:dyDescent="0.15">
      <c r="L100" s="7"/>
      <c r="N100" s="7" t="s">
        <v>12</v>
      </c>
      <c r="O100" s="4">
        <v>2</v>
      </c>
    </row>
    <row r="101" spans="9:28" ht="14.25" customHeight="1" x14ac:dyDescent="0.15">
      <c r="L101" s="7"/>
      <c r="N101" s="7"/>
      <c r="O101" s="4">
        <v>0</v>
      </c>
    </row>
    <row r="102" spans="9:28" ht="14.25" customHeight="1" x14ac:dyDescent="0.15">
      <c r="L102" s="7"/>
      <c r="N102" s="7" t="s">
        <v>73</v>
      </c>
      <c r="O102" s="4">
        <v>3</v>
      </c>
    </row>
    <row r="103" spans="9:28" ht="14.25" customHeight="1" x14ac:dyDescent="0.15">
      <c r="L103" s="7"/>
      <c r="N103" s="7" t="s">
        <v>74</v>
      </c>
      <c r="O103" s="4">
        <v>0</v>
      </c>
    </row>
    <row r="104" spans="9:28" ht="14.25" customHeight="1" x14ac:dyDescent="0.15">
      <c r="L104" s="7"/>
      <c r="O104" s="4">
        <v>0</v>
      </c>
    </row>
    <row r="105" spans="9:28" ht="14.25" customHeight="1" x14ac:dyDescent="0.15">
      <c r="I105" s="4"/>
      <c r="L105" s="7"/>
    </row>
    <row r="106" spans="9:28" ht="14.25" customHeight="1" x14ac:dyDescent="0.15">
      <c r="N106" s="2" t="s">
        <v>49</v>
      </c>
      <c r="O106" s="17">
        <v>30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9:28" ht="14.25" customHeight="1" x14ac:dyDescent="0.1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9:28" ht="14.25" customHeight="1" x14ac:dyDescent="0.15">
      <c r="N108" s="2" t="s">
        <v>45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9:28" ht="14.25" customHeight="1" x14ac:dyDescent="0.15">
      <c r="M109" s="9">
        <v>1</v>
      </c>
      <c r="N109" s="7" t="str">
        <f>"平成"&amp;O$106&amp;"年前期"</f>
        <v>平成30年前期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9:28" ht="14.25" customHeight="1" x14ac:dyDescent="0.15">
      <c r="M110" s="9">
        <v>2</v>
      </c>
      <c r="N110" s="7" t="str">
        <f>"平成"&amp;O$106&amp;"年後期"</f>
        <v>平成30年後期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9:28" ht="14.25" customHeight="1" x14ac:dyDescent="0.15">
      <c r="M111" s="9">
        <v>3</v>
      </c>
      <c r="N111" s="7" t="str">
        <f>"平成"&amp;O$106+1&amp;"年前期"</f>
        <v>平成31年前期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9:28" ht="14.25" customHeight="1" x14ac:dyDescent="0.15">
      <c r="M112" s="9">
        <v>4</v>
      </c>
      <c r="N112" s="7" t="str">
        <f>"平成"&amp;O$106+1&amp;"年後期"</f>
        <v>平成31年後期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3:26" ht="14.25" customHeight="1" x14ac:dyDescent="0.15">
      <c r="M113" s="9">
        <v>5</v>
      </c>
      <c r="N113" s="7" t="str">
        <f>"平成"&amp;O$106+2&amp;"年前期"</f>
        <v>平成32年前期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3:26" ht="14.25" customHeight="1" x14ac:dyDescent="0.15">
      <c r="M114" s="9">
        <v>6</v>
      </c>
      <c r="N114" s="7" t="str">
        <f>"平成"&amp;O$106+2&amp;"年後期"</f>
        <v>平成32年後期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3:26" ht="14.25" customHeight="1" x14ac:dyDescent="0.15">
      <c r="M115" s="9">
        <v>7</v>
      </c>
      <c r="N115" s="7" t="str">
        <f>"平成"&amp;O$106+3&amp;"年前期"</f>
        <v>平成33年前期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3:26" ht="14.25" customHeight="1" x14ac:dyDescent="0.15">
      <c r="M116" s="9">
        <v>8</v>
      </c>
      <c r="N116" s="7" t="str">
        <f>"平成"&amp;O$106+3&amp;"年後期"</f>
        <v>平成33年後期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3:26" ht="14.25" customHeight="1" x14ac:dyDescent="0.15">
      <c r="M117" s="9">
        <v>9</v>
      </c>
      <c r="N117" s="7" t="str">
        <f>"平成"&amp;O$106+4&amp;"年前期"</f>
        <v>平成34年前期</v>
      </c>
    </row>
    <row r="118" spans="13:26" ht="14.25" customHeight="1" x14ac:dyDescent="0.15">
      <c r="M118" s="9">
        <v>10</v>
      </c>
      <c r="N118" s="7" t="str">
        <f>"平成"&amp;O$106+4&amp;"年後期"</f>
        <v>平成34年後期</v>
      </c>
    </row>
    <row r="119" spans="13:26" ht="14.25" customHeight="1" x14ac:dyDescent="0.15">
      <c r="M119" s="9">
        <v>11</v>
      </c>
      <c r="N119" s="7" t="str">
        <f>"平成"&amp;O$106+5&amp;"年以降"</f>
        <v>平成35年以降</v>
      </c>
    </row>
  </sheetData>
  <sheetProtection sheet="1" objects="1" scenarios="1"/>
  <mergeCells count="123">
    <mergeCell ref="A41:A66"/>
    <mergeCell ref="I67:I72"/>
    <mergeCell ref="I41:I50"/>
    <mergeCell ref="I25:I40"/>
    <mergeCell ref="C27:D27"/>
    <mergeCell ref="C61:D61"/>
    <mergeCell ref="C66:D66"/>
    <mergeCell ref="K41:K50"/>
    <mergeCell ref="C48:D48"/>
    <mergeCell ref="J25:J40"/>
    <mergeCell ref="C43:D43"/>
    <mergeCell ref="K51:K59"/>
    <mergeCell ref="A67:A93"/>
    <mergeCell ref="C72:D72"/>
    <mergeCell ref="C70:D70"/>
    <mergeCell ref="C67:D67"/>
    <mergeCell ref="C91:D91"/>
    <mergeCell ref="C86:D86"/>
    <mergeCell ref="C88:D88"/>
    <mergeCell ref="C89:D89"/>
    <mergeCell ref="C80:D80"/>
    <mergeCell ref="C82:D82"/>
    <mergeCell ref="C93:D93"/>
    <mergeCell ref="K88:K93"/>
    <mergeCell ref="I88:I93"/>
    <mergeCell ref="I73:I87"/>
    <mergeCell ref="J88:J93"/>
    <mergeCell ref="C68:D68"/>
    <mergeCell ref="B51:B59"/>
    <mergeCell ref="B25:B40"/>
    <mergeCell ref="B41:B50"/>
    <mergeCell ref="B67:B72"/>
    <mergeCell ref="C25:D25"/>
    <mergeCell ref="B60:B66"/>
    <mergeCell ref="B88:B93"/>
    <mergeCell ref="C92:D92"/>
    <mergeCell ref="C90:D90"/>
    <mergeCell ref="B73:B87"/>
    <mergeCell ref="C81:D81"/>
    <mergeCell ref="C56:D56"/>
    <mergeCell ref="K25:K40"/>
    <mergeCell ref="C73:D73"/>
    <mergeCell ref="C69:D69"/>
    <mergeCell ref="K73:K87"/>
    <mergeCell ref="I60:I66"/>
    <mergeCell ref="K60:K66"/>
    <mergeCell ref="K67:K72"/>
    <mergeCell ref="C83:D83"/>
    <mergeCell ref="C85:D85"/>
    <mergeCell ref="C76:D76"/>
    <mergeCell ref="C65:D65"/>
    <mergeCell ref="C64:D64"/>
    <mergeCell ref="C63:D63"/>
    <mergeCell ref="J67:J72"/>
    <mergeCell ref="C62:D62"/>
    <mergeCell ref="C75:D75"/>
    <mergeCell ref="C78:D78"/>
    <mergeCell ref="C79:D79"/>
    <mergeCell ref="C77:D77"/>
    <mergeCell ref="J73:J87"/>
    <mergeCell ref="C84:D84"/>
    <mergeCell ref="C74:D74"/>
    <mergeCell ref="C87:D87"/>
    <mergeCell ref="C71:D71"/>
    <mergeCell ref="C19:D19"/>
    <mergeCell ref="C7:D7"/>
    <mergeCell ref="C8:D8"/>
    <mergeCell ref="C14:D14"/>
    <mergeCell ref="C24:D24"/>
    <mergeCell ref="C11:D11"/>
    <mergeCell ref="C12:D12"/>
    <mergeCell ref="C16:D16"/>
    <mergeCell ref="C21:D21"/>
    <mergeCell ref="C22:D22"/>
    <mergeCell ref="C10:D10"/>
    <mergeCell ref="A1:K1"/>
    <mergeCell ref="C17:D17"/>
    <mergeCell ref="A2:B2"/>
    <mergeCell ref="K3:K12"/>
    <mergeCell ref="K13:K24"/>
    <mergeCell ref="C57:D57"/>
    <mergeCell ref="A3:A40"/>
    <mergeCell ref="C29:D29"/>
    <mergeCell ref="B3:B12"/>
    <mergeCell ref="C28:D28"/>
    <mergeCell ref="C30:C40"/>
    <mergeCell ref="C23:D23"/>
    <mergeCell ref="C42:D42"/>
    <mergeCell ref="I51:I59"/>
    <mergeCell ref="C52:D52"/>
    <mergeCell ref="C53:D53"/>
    <mergeCell ref="C50:D50"/>
    <mergeCell ref="C47:D47"/>
    <mergeCell ref="C54:D54"/>
    <mergeCell ref="C51:D51"/>
    <mergeCell ref="C55:D55"/>
    <mergeCell ref="C59:D59"/>
    <mergeCell ref="B13:B24"/>
    <mergeCell ref="C6:D6"/>
    <mergeCell ref="C2:D2"/>
    <mergeCell ref="C41:D41"/>
    <mergeCell ref="C20:D20"/>
    <mergeCell ref="C5:D5"/>
    <mergeCell ref="C15:D15"/>
    <mergeCell ref="C58:D58"/>
    <mergeCell ref="C60:D60"/>
    <mergeCell ref="J51:J59"/>
    <mergeCell ref="J60:J66"/>
    <mergeCell ref="C45:D45"/>
    <mergeCell ref="C46:D46"/>
    <mergeCell ref="C44:D44"/>
    <mergeCell ref="C49:D49"/>
    <mergeCell ref="J3:J12"/>
    <mergeCell ref="J13:J24"/>
    <mergeCell ref="I3:I12"/>
    <mergeCell ref="J41:J50"/>
    <mergeCell ref="C26:D26"/>
    <mergeCell ref="I13:I24"/>
    <mergeCell ref="C13:D13"/>
    <mergeCell ref="C18:D18"/>
    <mergeCell ref="C3:D3"/>
    <mergeCell ref="C4:D4"/>
    <mergeCell ref="C9:D9"/>
  </mergeCells>
  <phoneticPr fontId="4"/>
  <dataValidations count="2">
    <dataValidation type="list" allowBlank="1" showInputMessage="1" showErrorMessage="1" sqref="G3:G93">
      <formula1>$N$109:$N$119</formula1>
    </dataValidation>
    <dataValidation type="list" allowBlank="1" showInputMessage="1" showErrorMessage="1" sqref="H3:H93">
      <formula1>$N$95:$N$101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39370078740157483"/>
  <pageSetup paperSize="9" scale="65" fitToHeight="2" orientation="portrait" r:id="rId1"/>
  <headerFooter alignWithMargins="0"/>
  <rowBreaks count="1" manualBreakCount="1">
    <brk id="4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0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3.5" x14ac:dyDescent="0.15"/>
  <cols>
    <col min="1" max="1" width="25.5" bestFit="1" customWidth="1"/>
    <col min="2" max="2" width="6.75" bestFit="1" customWidth="1"/>
    <col min="3" max="13" width="6.375" customWidth="1"/>
  </cols>
  <sheetData>
    <row r="1" spans="1:13" ht="14.25" x14ac:dyDescent="0.2">
      <c r="B1" s="28" t="s">
        <v>58</v>
      </c>
      <c r="C1" s="30">
        <f>目標ごとの達成度!O106</f>
        <v>30</v>
      </c>
      <c r="D1" s="29" t="s">
        <v>45</v>
      </c>
      <c r="J1" s="216">
        <f ca="1">NOW()</f>
        <v>43903.37217037037</v>
      </c>
      <c r="K1" s="216"/>
      <c r="L1" s="216"/>
      <c r="M1" s="216"/>
    </row>
    <row r="2" spans="1:13" ht="30" customHeight="1" x14ac:dyDescent="0.15">
      <c r="A2" s="204" t="s">
        <v>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9.5" customHeight="1" thickBot="1" x14ac:dyDescent="0.2">
      <c r="A3" s="205" t="s">
        <v>72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9.899999999999999" customHeight="1" x14ac:dyDescent="0.15">
      <c r="A4" s="208" t="s">
        <v>57</v>
      </c>
      <c r="B4" s="209"/>
      <c r="C4" s="217" t="s">
        <v>360</v>
      </c>
      <c r="D4" s="218"/>
      <c r="E4" s="218"/>
      <c r="F4" s="218"/>
      <c r="G4" s="218"/>
      <c r="H4" s="218"/>
      <c r="I4" s="218"/>
      <c r="J4" s="218"/>
      <c r="K4" s="218"/>
      <c r="L4" s="209"/>
      <c r="M4" s="219"/>
    </row>
    <row r="5" spans="1:13" ht="19.899999999999999" customHeight="1" x14ac:dyDescent="0.15">
      <c r="A5" s="210"/>
      <c r="B5" s="211"/>
      <c r="C5" s="224" t="s">
        <v>50</v>
      </c>
      <c r="D5" s="178"/>
      <c r="E5" s="178" t="s">
        <v>51</v>
      </c>
      <c r="F5" s="178"/>
      <c r="G5" s="178" t="s">
        <v>52</v>
      </c>
      <c r="H5" s="178"/>
      <c r="I5" s="178" t="s">
        <v>53</v>
      </c>
      <c r="J5" s="178"/>
      <c r="K5" s="220"/>
      <c r="L5" s="221"/>
      <c r="M5" s="222" t="s">
        <v>346</v>
      </c>
    </row>
    <row r="6" spans="1:13" ht="19.899999999999999" customHeight="1" thickBot="1" x14ac:dyDescent="0.2">
      <c r="A6" s="212"/>
      <c r="B6" s="213"/>
      <c r="C6" s="20" t="s">
        <v>54</v>
      </c>
      <c r="D6" s="18" t="s">
        <v>55</v>
      </c>
      <c r="E6" s="18" t="s">
        <v>54</v>
      </c>
      <c r="F6" s="18" t="s">
        <v>55</v>
      </c>
      <c r="G6" s="18" t="s">
        <v>54</v>
      </c>
      <c r="H6" s="18" t="s">
        <v>55</v>
      </c>
      <c r="I6" s="18" t="s">
        <v>54</v>
      </c>
      <c r="J6" s="18" t="s">
        <v>55</v>
      </c>
      <c r="K6" s="18" t="s">
        <v>54</v>
      </c>
      <c r="L6" s="19" t="s">
        <v>55</v>
      </c>
      <c r="M6" s="223"/>
    </row>
    <row r="7" spans="1:13" ht="24" customHeight="1" x14ac:dyDescent="0.15">
      <c r="A7" s="206" t="s">
        <v>347</v>
      </c>
      <c r="B7" s="21" t="s">
        <v>56</v>
      </c>
      <c r="C7" s="22">
        <f ca="1">IF(C$30&gt;$J$1,"",SUM(目標ごとの達成度!$P$3:P12))</f>
        <v>0</v>
      </c>
      <c r="D7" s="23">
        <f ca="1">IF(D$30&gt;$J$1,"",SUM(目標ごとの達成度!$P$3:Q12))</f>
        <v>0</v>
      </c>
      <c r="E7" s="23">
        <f ca="1">IF(E$30&gt;$J$1,"",SUM(目標ごとの達成度!$P$3:R12))</f>
        <v>0</v>
      </c>
      <c r="F7" s="23">
        <f ca="1">IF(F$30&gt;$J$1,"",SUM(目標ごとの達成度!$P$3:S12))</f>
        <v>0</v>
      </c>
      <c r="G7" s="23" t="str">
        <f ca="1">IF(G$30&gt;$J$1,"",SUM(目標ごとの達成度!$P$3:T12))</f>
        <v/>
      </c>
      <c r="H7" s="23" t="str">
        <f ca="1">IF(H$30&gt;$J$1,"",SUM(目標ごとの達成度!$P$3:U12))</f>
        <v/>
      </c>
      <c r="I7" s="23" t="str">
        <f ca="1">IF(I$30&gt;$J$1,"",SUM(目標ごとの達成度!$P$3:V12))</f>
        <v/>
      </c>
      <c r="J7" s="23" t="str">
        <f ca="1">IF(J$30&gt;$J$1,"",SUM(目標ごとの達成度!$P$3:W12))</f>
        <v/>
      </c>
      <c r="K7" s="23" t="str">
        <f ca="1">IF(K$30&gt;$J$1,"",SUM(目標ごとの達成度!$P$3:X12))</f>
        <v/>
      </c>
      <c r="L7" s="26" t="str">
        <f ca="1">IF(L$30&gt;$J$1,"",SUM(目標ごとの達成度!$P$3:Y12))</f>
        <v/>
      </c>
      <c r="M7" s="24" t="str">
        <f ca="1">IF(M$30&gt;$J$1,"",SUM(目標ごとの達成度!$P$3:Z12))</f>
        <v/>
      </c>
    </row>
    <row r="8" spans="1:13" ht="24" customHeight="1" thickBot="1" x14ac:dyDescent="0.2">
      <c r="A8" s="207"/>
      <c r="B8" s="25" t="s">
        <v>358</v>
      </c>
      <c r="C8" s="89">
        <f ca="1">IF(C$30&gt;$J$1,"",IF(C7=0,0,SUM(目標ごとの達成度!$AA$3:AA12)/C7))</f>
        <v>0</v>
      </c>
      <c r="D8" s="90">
        <f ca="1">IF(D$30&gt;$J$1,"",IF(D7=0,0,SUM(目標ごとの達成度!$AA$3:AB12)/D7))</f>
        <v>0</v>
      </c>
      <c r="E8" s="90">
        <f ca="1">IF(E$30&gt;$J$1,"",IF(E7=0,0,SUM(目標ごとの達成度!$AA$3:AC12)/E7))</f>
        <v>0</v>
      </c>
      <c r="F8" s="90">
        <f ca="1">IF(F$30&gt;$J$1,"",IF(F7=0,0,SUM(目標ごとの達成度!$AA$3:AD12)/F7))</f>
        <v>0</v>
      </c>
      <c r="G8" s="90" t="str">
        <f ca="1">IF(G$30&gt;$J$1,"",IF(G7=0,0,SUM(目標ごとの達成度!$AA$3:AE12)/G7))</f>
        <v/>
      </c>
      <c r="H8" s="90" t="str">
        <f ca="1">IF(H$30&gt;$J$1,"",IF(H7=0,0,SUM(目標ごとの達成度!$AA$3:AF12)/H7))</f>
        <v/>
      </c>
      <c r="I8" s="90" t="str">
        <f ca="1">IF(I$30&gt;$J$1,"",IF(I7=0,0,SUM(目標ごとの達成度!$AA$3:AG12)/I7))</f>
        <v/>
      </c>
      <c r="J8" s="90" t="str">
        <f ca="1">IF(J$30&gt;$J$1,"",IF(J7=0,0,SUM(目標ごとの達成度!$AA$3:AH12)/J7))</f>
        <v/>
      </c>
      <c r="K8" s="90" t="str">
        <f ca="1">IF(K$30&gt;$J$1,"",IF(K7=0,0,SUM(目標ごとの達成度!$AA$3:AI12)/K7))</f>
        <v/>
      </c>
      <c r="L8" s="91" t="str">
        <f ca="1">IF(L$30&gt;$J$1,"",IF(L7=0,0,SUM(目標ごとの達成度!$AA$3:AJ12)/L7))</f>
        <v/>
      </c>
      <c r="M8" s="92" t="str">
        <f ca="1">IF(M$30&gt;$J$1,"",IF(M7=0,0,SUM(目標ごとの達成度!$AA$3:AK12)/M7))</f>
        <v/>
      </c>
    </row>
    <row r="9" spans="1:13" ht="24" customHeight="1" x14ac:dyDescent="0.15">
      <c r="A9" s="206" t="s">
        <v>348</v>
      </c>
      <c r="B9" s="21" t="s">
        <v>56</v>
      </c>
      <c r="C9" s="22">
        <f ca="1">IF(C$30&gt;$J$1,"",SUM(目標ごとの達成度!$P$13:P24))</f>
        <v>0</v>
      </c>
      <c r="D9" s="23">
        <f ca="1">IF(D$30&gt;$J$1,"",SUM(目標ごとの達成度!$P$13:Q24))</f>
        <v>0</v>
      </c>
      <c r="E9" s="23">
        <f ca="1">IF(E$30&gt;$J$1,"",SUM(目標ごとの達成度!$P$13:R24))</f>
        <v>0</v>
      </c>
      <c r="F9" s="23">
        <f ca="1">IF(F$30&gt;$J$1,"",SUM(目標ごとの達成度!$P$13:S24))</f>
        <v>0</v>
      </c>
      <c r="G9" s="23" t="str">
        <f ca="1">IF(G$30&gt;$J$1,"",SUM(目標ごとの達成度!$P$13:T24))</f>
        <v/>
      </c>
      <c r="H9" s="23" t="str">
        <f ca="1">IF(H$30&gt;$J$1,"",SUM(目標ごとの達成度!$P$13:U24))</f>
        <v/>
      </c>
      <c r="I9" s="23" t="str">
        <f ca="1">IF(I$30&gt;$J$1,"",SUM(目標ごとの達成度!$P$13:V24))</f>
        <v/>
      </c>
      <c r="J9" s="23" t="str">
        <f ca="1">IF(J$30&gt;$J$1,"",SUM(目標ごとの達成度!$P$13:W24))</f>
        <v/>
      </c>
      <c r="K9" s="23" t="str">
        <f ca="1">IF(K$30&gt;$J$1,"",SUM(目標ごとの達成度!$P$13:X24))</f>
        <v/>
      </c>
      <c r="L9" s="26" t="str">
        <f ca="1">IF(L$30&gt;$J$1,"",SUM(目標ごとの達成度!$P$13:Y24))</f>
        <v/>
      </c>
      <c r="M9" s="24" t="str">
        <f ca="1">IF(M$30&gt;$J$1,"",SUM(目標ごとの達成度!$P$13:Z24))</f>
        <v/>
      </c>
    </row>
    <row r="10" spans="1:13" ht="24" customHeight="1" thickBot="1" x14ac:dyDescent="0.2">
      <c r="A10" s="207"/>
      <c r="B10" s="25" t="s">
        <v>357</v>
      </c>
      <c r="C10" s="89">
        <f ca="1">IF(C$30&gt;$J$1,"",IF(C9=0,0,SUM(目標ごとの達成度!$AA$13:AA24)/C9))</f>
        <v>0</v>
      </c>
      <c r="D10" s="90">
        <f ca="1">IF(D$30&gt;$J$1,"",IF(D9=0,0,SUM(目標ごとの達成度!$AA$13:AB24)/D9))</f>
        <v>0</v>
      </c>
      <c r="E10" s="90">
        <f ca="1">IF(E$30&gt;$J$1,"",IF(E9=0,0,SUM(目標ごとの達成度!$AA$13:AC24)/E9))</f>
        <v>0</v>
      </c>
      <c r="F10" s="90">
        <f ca="1">IF(F$30&gt;$J$1,"",IF(F9=0,0,SUM(目標ごとの達成度!$AA$13:AD24)/F9))</f>
        <v>0</v>
      </c>
      <c r="G10" s="90" t="str">
        <f ca="1">IF(G$30&gt;$J$1,"",IF(G9=0,0,SUM(目標ごとの達成度!$AA$13:AE24)/G9))</f>
        <v/>
      </c>
      <c r="H10" s="90" t="str">
        <f ca="1">IF(H$30&gt;$J$1,"",IF(H9=0,0,SUM(目標ごとの達成度!$AA$13:AF24)/H9))</f>
        <v/>
      </c>
      <c r="I10" s="90" t="str">
        <f ca="1">IF(I$30&gt;$J$1,"",IF(I9=0,0,SUM(目標ごとの達成度!$AA$13:AG24)/I9))</f>
        <v/>
      </c>
      <c r="J10" s="90" t="str">
        <f ca="1">IF(J$30&gt;$J$1,"",IF(J9=0,0,SUM(目標ごとの達成度!$AA$13:AH24)/J9))</f>
        <v/>
      </c>
      <c r="K10" s="90" t="str">
        <f ca="1">IF(K$30&gt;$J$1,"",IF(K9=0,0,SUM(目標ごとの達成度!$AA$13:AI24)/K9))</f>
        <v/>
      </c>
      <c r="L10" s="91" t="str">
        <f ca="1">IF(L$30&gt;$J$1,"",IF(L9=0,0,SUM(目標ごとの達成度!$AA$13:AJ24)/L9))</f>
        <v/>
      </c>
      <c r="M10" s="92" t="str">
        <f ca="1">IF(M$30&gt;$J$1,"",IF(M9=0,0,SUM(目標ごとの達成度!$AA$13:AK24)/M9))</f>
        <v/>
      </c>
    </row>
    <row r="11" spans="1:13" ht="24" customHeight="1" x14ac:dyDescent="0.15">
      <c r="A11" s="214" t="s">
        <v>349</v>
      </c>
      <c r="B11" s="21" t="s">
        <v>56</v>
      </c>
      <c r="C11" s="22">
        <f ca="1">IF(C$30&gt;$J$1,"",SUM(目標ごとの達成度!$P$25:P40))</f>
        <v>0</v>
      </c>
      <c r="D11" s="23">
        <f ca="1">IF(D$30&gt;$J$1,"",SUM(目標ごとの達成度!$P$25:Q40))</f>
        <v>0</v>
      </c>
      <c r="E11" s="23">
        <f ca="1">IF(E$30&gt;$J$1,"",SUM(目標ごとの達成度!$P$25:R40))</f>
        <v>0</v>
      </c>
      <c r="F11" s="23">
        <f ca="1">IF(F$30&gt;$J$1,"",SUM(目標ごとの達成度!$P$25:S40))</f>
        <v>0</v>
      </c>
      <c r="G11" s="23" t="str">
        <f ca="1">IF(G$30&gt;$J$1,"",SUM(目標ごとの達成度!$P$25:T40))</f>
        <v/>
      </c>
      <c r="H11" s="23" t="str">
        <f ca="1">IF(H$30&gt;$J$1,"",SUM(目標ごとの達成度!$P$25:U40))</f>
        <v/>
      </c>
      <c r="I11" s="23" t="str">
        <f ca="1">IF(I$30&gt;$J$1,"",SUM(目標ごとの達成度!$P$25:V40))</f>
        <v/>
      </c>
      <c r="J11" s="23" t="str">
        <f ca="1">IF(J$30&gt;$J$1,"",SUM(目標ごとの達成度!$P$25:W40))</f>
        <v/>
      </c>
      <c r="K11" s="23" t="str">
        <f ca="1">IF(K$30&gt;$J$1,"",SUM(目標ごとの達成度!$P$25:X40))</f>
        <v/>
      </c>
      <c r="L11" s="26" t="str">
        <f ca="1">IF(L$30&gt;$J$1,"",SUM(目標ごとの達成度!$P$25:Y40))</f>
        <v/>
      </c>
      <c r="M11" s="24" t="str">
        <f ca="1">IF(M$30&gt;$J$1,"",SUM(目標ごとの達成度!$P$25:Z40))</f>
        <v/>
      </c>
    </row>
    <row r="12" spans="1:13" ht="24" customHeight="1" thickBot="1" x14ac:dyDescent="0.2">
      <c r="A12" s="215"/>
      <c r="B12" s="25" t="s">
        <v>357</v>
      </c>
      <c r="C12" s="89">
        <f ca="1">IF(C$30&gt;$J$1,"",IF(C11=0,0,SUM(目標ごとの達成度!$AA$25:AA40)/C11))</f>
        <v>0</v>
      </c>
      <c r="D12" s="90">
        <f ca="1">IF(D$30&gt;$J$1,"",IF(D11=0,0,SUM(目標ごとの達成度!$AA$25:AB40)/D11))</f>
        <v>0</v>
      </c>
      <c r="E12" s="90">
        <f ca="1">IF(E$30&gt;$J$1,"",IF(E11=0,0,SUM(目標ごとの達成度!$AA$25:AC40)/E11))</f>
        <v>0</v>
      </c>
      <c r="F12" s="90">
        <f ca="1">IF(F$30&gt;$J$1,"",IF(F11=0,0,SUM(目標ごとの達成度!$AA$25:AD40)/F11))</f>
        <v>0</v>
      </c>
      <c r="G12" s="90" t="str">
        <f ca="1">IF(G$30&gt;$J$1,"",IF(G11=0,0,SUM(目標ごとの達成度!$AA$25:AE40)/G11))</f>
        <v/>
      </c>
      <c r="H12" s="90" t="str">
        <f ca="1">IF(H$30&gt;$J$1,"",IF(H11=0,0,SUM(目標ごとの達成度!$AA$25:AF40)/H11))</f>
        <v/>
      </c>
      <c r="I12" s="90" t="str">
        <f ca="1">IF(I$30&gt;$J$1,"",IF(I11=0,0,SUM(目標ごとの達成度!$AA$25:AG40)/I11))</f>
        <v/>
      </c>
      <c r="J12" s="90" t="str">
        <f ca="1">IF(J$30&gt;$J$1,"",IF(J11=0,0,SUM(目標ごとの達成度!$AA$25:AH40)/J11))</f>
        <v/>
      </c>
      <c r="K12" s="90" t="str">
        <f ca="1">IF(K$30&gt;$J$1,"",IF(K11=0,0,SUM(目標ごとの達成度!$AA$25:AI40)/K11))</f>
        <v/>
      </c>
      <c r="L12" s="91" t="str">
        <f ca="1">IF(L$30&gt;$J$1,"",IF(L11=0,0,SUM(目標ごとの達成度!$AA$25:AJ40)/L11))</f>
        <v/>
      </c>
      <c r="M12" s="92" t="str">
        <f ca="1">IF(M$30&gt;$J$1,"",IF(M11=0,0,SUM(目標ごとの達成度!$AA$25:AK40)/M11))</f>
        <v/>
      </c>
    </row>
    <row r="13" spans="1:13" ht="24" customHeight="1" x14ac:dyDescent="0.15">
      <c r="A13" s="206" t="s">
        <v>350</v>
      </c>
      <c r="B13" s="21" t="s">
        <v>56</v>
      </c>
      <c r="C13" s="22">
        <f ca="1">IF(C$30&gt;$J$1,"",SUM(目標ごとの達成度!$P$41:P50))</f>
        <v>0</v>
      </c>
      <c r="D13" s="23">
        <f ca="1">IF(D$30&gt;$J$1,"",SUM(目標ごとの達成度!$P$41:Q50))</f>
        <v>0</v>
      </c>
      <c r="E13" s="23">
        <f ca="1">IF(E$30&gt;$J$1,"",SUM(目標ごとの達成度!$P$41:R50))</f>
        <v>0</v>
      </c>
      <c r="F13" s="23">
        <f ca="1">IF(F$30&gt;$J$1,"",SUM(目標ごとの達成度!$P$41:S50))</f>
        <v>0</v>
      </c>
      <c r="G13" s="23" t="str">
        <f ca="1">IF(G$30&gt;$J$1,"",SUM(目標ごとの達成度!$P$41:T50))</f>
        <v/>
      </c>
      <c r="H13" s="23" t="str">
        <f ca="1">IF(H$30&gt;$J$1,"",SUM(目標ごとの達成度!$P$41:U50))</f>
        <v/>
      </c>
      <c r="I13" s="23" t="str">
        <f ca="1">IF(I$30&gt;$J$1,"",SUM(目標ごとの達成度!$P$41:V50))</f>
        <v/>
      </c>
      <c r="J13" s="23" t="str">
        <f ca="1">IF(J$30&gt;$J$1,"",SUM(目標ごとの達成度!$P$41:W50))</f>
        <v/>
      </c>
      <c r="K13" s="23" t="str">
        <f ca="1">IF(K$30&gt;$J$1,"",SUM(目標ごとの達成度!$P$41:X50))</f>
        <v/>
      </c>
      <c r="L13" s="26" t="str">
        <f ca="1">IF(L$30&gt;$J$1,"",SUM(目標ごとの達成度!$P$41:Y50))</f>
        <v/>
      </c>
      <c r="M13" s="24" t="str">
        <f ca="1">IF(M$30&gt;$J$1,"",SUM(目標ごとの達成度!$P$41:Z50))</f>
        <v/>
      </c>
    </row>
    <row r="14" spans="1:13" ht="24" customHeight="1" thickBot="1" x14ac:dyDescent="0.2">
      <c r="A14" s="207"/>
      <c r="B14" s="25" t="s">
        <v>357</v>
      </c>
      <c r="C14" s="89">
        <f ca="1">IF(C$30&gt;$J$1,"",IF(C13=0,0,SUM(目標ごとの達成度!$AA$41:AA50)/C13))</f>
        <v>0</v>
      </c>
      <c r="D14" s="90">
        <f ca="1">IF(D$30&gt;$J$1,"",IF(D13=0,0,SUM(目標ごとの達成度!$AA$41:AB50)/D13))</f>
        <v>0</v>
      </c>
      <c r="E14" s="90">
        <f ca="1">IF(E$30&gt;$J$1,"",IF(E13=0,0,SUM(目標ごとの達成度!$AA$41:AC50)/E13))</f>
        <v>0</v>
      </c>
      <c r="F14" s="90">
        <f ca="1">IF(F$30&gt;$J$1,"",IF(F13=0,0,SUM(目標ごとの達成度!$AA$41:AD50)/F13))</f>
        <v>0</v>
      </c>
      <c r="G14" s="90" t="str">
        <f ca="1">IF(G$30&gt;$J$1,"",IF(G13=0,0,SUM(目標ごとの達成度!$AA$41:AE50)/G13))</f>
        <v/>
      </c>
      <c r="H14" s="90" t="str">
        <f ca="1">IF(H$30&gt;$J$1,"",IF(H13=0,0,SUM(目標ごとの達成度!$AA$41:AF50)/H13))</f>
        <v/>
      </c>
      <c r="I14" s="90" t="str">
        <f ca="1">IF(I$30&gt;$J$1,"",IF(I13=0,0,SUM(目標ごとの達成度!$AA$41:AG50)/I13))</f>
        <v/>
      </c>
      <c r="J14" s="90" t="str">
        <f ca="1">IF(J$30&gt;$J$1,"",IF(J13=0,0,SUM(目標ごとの達成度!$AA$41:AH50)/J13))</f>
        <v/>
      </c>
      <c r="K14" s="90" t="str">
        <f ca="1">IF(K$30&gt;$J$1,"",IF(K13=0,0,SUM(目標ごとの達成度!$AA$41:AI50)/K13))</f>
        <v/>
      </c>
      <c r="L14" s="91" t="str">
        <f ca="1">IF(L$30&gt;$J$1,"",IF(L13=0,0,SUM(目標ごとの達成度!$AA$41:AJ50)/L13))</f>
        <v/>
      </c>
      <c r="M14" s="92" t="str">
        <f ca="1">IF(M$30&gt;$J$1,"",IF(M13=0,0,SUM(目標ごとの達成度!$AA$41:AK50)/M13))</f>
        <v/>
      </c>
    </row>
    <row r="15" spans="1:13" ht="24" customHeight="1" x14ac:dyDescent="0.15">
      <c r="A15" s="206" t="s">
        <v>351</v>
      </c>
      <c r="B15" s="21" t="s">
        <v>56</v>
      </c>
      <c r="C15" s="22">
        <f ca="1">IF(C$30&gt;$J$1,"",SUM(目標ごとの達成度!$P$51:P59))</f>
        <v>0</v>
      </c>
      <c r="D15" s="23">
        <f ca="1">IF(D$30&gt;$J$1,"",SUM(目標ごとの達成度!$P$51:Q59))</f>
        <v>0</v>
      </c>
      <c r="E15" s="23">
        <f ca="1">IF(E$30&gt;$J$1,"",SUM(目標ごとの達成度!$P$51:R59))</f>
        <v>0</v>
      </c>
      <c r="F15" s="23">
        <f ca="1">IF(F$30&gt;$J$1,"",SUM(目標ごとの達成度!$P$51:S59))</f>
        <v>0</v>
      </c>
      <c r="G15" s="23" t="str">
        <f ca="1">IF(G$30&gt;$J$1,"",SUM(目標ごとの達成度!$P$51:T59))</f>
        <v/>
      </c>
      <c r="H15" s="23" t="str">
        <f ca="1">IF(H$30&gt;$J$1,"",SUM(目標ごとの達成度!$P$51:U59))</f>
        <v/>
      </c>
      <c r="I15" s="23" t="str">
        <f ca="1">IF(I$30&gt;$J$1,"",SUM(目標ごとの達成度!$P$51:V59))</f>
        <v/>
      </c>
      <c r="J15" s="23" t="str">
        <f ca="1">IF(J$30&gt;$J$1,"",SUM(目標ごとの達成度!$P$51:W59))</f>
        <v/>
      </c>
      <c r="K15" s="23" t="str">
        <f ca="1">IF(K$30&gt;$J$1,"",SUM(目標ごとの達成度!$P$51:X59))</f>
        <v/>
      </c>
      <c r="L15" s="26" t="str">
        <f ca="1">IF(L$30&gt;$J$1,"",SUM(目標ごとの達成度!$P$51:Y59))</f>
        <v/>
      </c>
      <c r="M15" s="24" t="str">
        <f ca="1">IF(M$30&gt;$J$1,"",SUM(目標ごとの達成度!$P$51:Z59))</f>
        <v/>
      </c>
    </row>
    <row r="16" spans="1:13" ht="24" customHeight="1" thickBot="1" x14ac:dyDescent="0.2">
      <c r="A16" s="207"/>
      <c r="B16" s="25" t="s">
        <v>357</v>
      </c>
      <c r="C16" s="89">
        <f ca="1">IF(C$30&gt;$J$1,"",IF(C15=0,0,SUM(目標ごとの達成度!$AA$51:AA59)/C15))</f>
        <v>0</v>
      </c>
      <c r="D16" s="90">
        <f ca="1">IF(D$30&gt;$J$1,"",IF(D15=0,0,SUM(目標ごとの達成度!$AA$51:AB59)/D15))</f>
        <v>0</v>
      </c>
      <c r="E16" s="90">
        <f ca="1">IF(E$30&gt;$J$1,"",IF(E15=0,0,SUM(目標ごとの達成度!$AA$51:AC59)/E15))</f>
        <v>0</v>
      </c>
      <c r="F16" s="90">
        <f ca="1">IF(F$30&gt;$J$1,"",IF(F15=0,0,SUM(目標ごとの達成度!$AA$51:AD59)/F15))</f>
        <v>0</v>
      </c>
      <c r="G16" s="90" t="str">
        <f ca="1">IF(G$30&gt;$J$1,"",IF(G15=0,0,SUM(目標ごとの達成度!$AA$51:AE59)/G15))</f>
        <v/>
      </c>
      <c r="H16" s="90" t="str">
        <f ca="1">IF(H$30&gt;$J$1,"",IF(H15=0,0,SUM(目標ごとの達成度!$AA$51:AF59)/H15))</f>
        <v/>
      </c>
      <c r="I16" s="90" t="str">
        <f ca="1">IF(I$30&gt;$J$1,"",IF(I15=0,0,SUM(目標ごとの達成度!$AA$51:AG59)/I15))</f>
        <v/>
      </c>
      <c r="J16" s="90" t="str">
        <f ca="1">IF(J$30&gt;$J$1,"",IF(J15=0,0,SUM(目標ごとの達成度!$AA$51:AH59)/J15))</f>
        <v/>
      </c>
      <c r="K16" s="90" t="str">
        <f ca="1">IF(K$30&gt;$J$1,"",IF(K15=0,0,SUM(目標ごとの達成度!$AA$51:AI59)/K15))</f>
        <v/>
      </c>
      <c r="L16" s="91" t="str">
        <f ca="1">IF(L$30&gt;$J$1,"",IF(L15=0,0,SUM(目標ごとの達成度!$AA$51:AJ59)/L15))</f>
        <v/>
      </c>
      <c r="M16" s="92" t="str">
        <f ca="1">IF(M$30&gt;$J$1,"",IF(M15=0,0,SUM(目標ごとの達成度!$AA$51:AK59)/M15))</f>
        <v/>
      </c>
    </row>
    <row r="17" spans="1:13" ht="24" customHeight="1" x14ac:dyDescent="0.15">
      <c r="A17" s="206" t="s">
        <v>352</v>
      </c>
      <c r="B17" s="21" t="s">
        <v>56</v>
      </c>
      <c r="C17" s="22">
        <f ca="1">IF(C$30&gt;$J$1,"",SUM(目標ごとの達成度!$P$60:P66))</f>
        <v>0</v>
      </c>
      <c r="D17" s="23">
        <f ca="1">IF(D$30&gt;$J$1,"",SUM(目標ごとの達成度!$P$60:Q66))</f>
        <v>0</v>
      </c>
      <c r="E17" s="23">
        <f ca="1">IF(E$30&gt;$J$1,"",SUM(目標ごとの達成度!$P$60:R66))</f>
        <v>0</v>
      </c>
      <c r="F17" s="23">
        <f ca="1">IF(F$30&gt;$J$1,"",SUM(目標ごとの達成度!$P$60:S66))</f>
        <v>0</v>
      </c>
      <c r="G17" s="23" t="str">
        <f ca="1">IF(G$30&gt;$J$1,"",SUM(目標ごとの達成度!$P$60:T66))</f>
        <v/>
      </c>
      <c r="H17" s="23" t="str">
        <f ca="1">IF(H$30&gt;$J$1,"",SUM(目標ごとの達成度!$P$60:U66))</f>
        <v/>
      </c>
      <c r="I17" s="23" t="str">
        <f ca="1">IF(I$30&gt;$J$1,"",SUM(目標ごとの達成度!$P$60:V66))</f>
        <v/>
      </c>
      <c r="J17" s="23" t="str">
        <f ca="1">IF(J$30&gt;$J$1,"",SUM(目標ごとの達成度!$P$60:W66))</f>
        <v/>
      </c>
      <c r="K17" s="23" t="str">
        <f ca="1">IF(K$30&gt;$J$1,"",SUM(目標ごとの達成度!$P$60:X66))</f>
        <v/>
      </c>
      <c r="L17" s="26" t="str">
        <f ca="1">IF(L$30&gt;$J$1,"",SUM(目標ごとの達成度!$P$60:Y66))</f>
        <v/>
      </c>
      <c r="M17" s="24" t="str">
        <f ca="1">IF(M$30&gt;$J$1,"",SUM(目標ごとの達成度!$P$60:Z66))</f>
        <v/>
      </c>
    </row>
    <row r="18" spans="1:13" ht="24" customHeight="1" thickBot="1" x14ac:dyDescent="0.2">
      <c r="A18" s="207"/>
      <c r="B18" s="25" t="s">
        <v>357</v>
      </c>
      <c r="C18" s="89">
        <f ca="1">IF(C$30&gt;$J$1,"",IF(C17=0,0,SUM(目標ごとの達成度!$AA$60:AA66)/C17))</f>
        <v>0</v>
      </c>
      <c r="D18" s="90">
        <f ca="1">IF(D$30&gt;$J$1,"",IF(D17=0,0,SUM(目標ごとの達成度!$AA$60:AB66)/D17))</f>
        <v>0</v>
      </c>
      <c r="E18" s="90">
        <f ca="1">IF(E$30&gt;$J$1,"",IF(E17=0,0,SUM(目標ごとの達成度!$AA$60:AC66)/E17))</f>
        <v>0</v>
      </c>
      <c r="F18" s="90">
        <f ca="1">IF(F$30&gt;$J$1,"",IF(F17=0,0,SUM(目標ごとの達成度!$AA$60:AD66)/F17))</f>
        <v>0</v>
      </c>
      <c r="G18" s="90" t="str">
        <f ca="1">IF(G$30&gt;$J$1,"",IF(G17=0,0,SUM(目標ごとの達成度!$AA$60:AE66)/G17))</f>
        <v/>
      </c>
      <c r="H18" s="90" t="str">
        <f ca="1">IF(H$30&gt;$J$1,"",IF(H17=0,0,SUM(目標ごとの達成度!$AA$60:AF66)/H17))</f>
        <v/>
      </c>
      <c r="I18" s="90" t="str">
        <f ca="1">IF(I$30&gt;$J$1,"",IF(I17=0,0,SUM(目標ごとの達成度!$AA$60:AG66)/I17))</f>
        <v/>
      </c>
      <c r="J18" s="90" t="str">
        <f ca="1">IF(J$30&gt;$J$1,"",IF(J17=0,0,SUM(目標ごとの達成度!$AA$60:AH66)/J17))</f>
        <v/>
      </c>
      <c r="K18" s="90" t="str">
        <f ca="1">IF(K$30&gt;$J$1,"",IF(K17=0,0,SUM(目標ごとの達成度!$AA$60:AI66)/K17))</f>
        <v/>
      </c>
      <c r="L18" s="91" t="str">
        <f ca="1">IF(L$30&gt;$J$1,"",IF(L17=0,0,SUM(目標ごとの達成度!$AA$60:AJ66)/L17))</f>
        <v/>
      </c>
      <c r="M18" s="92" t="str">
        <f ca="1">IF(M$30&gt;$J$1,"",IF(M17=0,0,SUM(目標ごとの達成度!$AA$60:AK66)/M17))</f>
        <v/>
      </c>
    </row>
    <row r="19" spans="1:13" ht="24" customHeight="1" x14ac:dyDescent="0.15">
      <c r="A19" s="206" t="s">
        <v>353</v>
      </c>
      <c r="B19" s="21" t="s">
        <v>56</v>
      </c>
      <c r="C19" s="22">
        <f ca="1">IF(C$30&gt;$J$1,"",SUM(目標ごとの達成度!$P$67:P72))</f>
        <v>0</v>
      </c>
      <c r="D19" s="23">
        <f ca="1">IF(D$30&gt;$J$1,"",SUM(目標ごとの達成度!$P$67:Q72))</f>
        <v>0</v>
      </c>
      <c r="E19" s="23">
        <f ca="1">IF(E$30&gt;$J$1,"",SUM(目標ごとの達成度!$P$67:R72))</f>
        <v>0</v>
      </c>
      <c r="F19" s="23">
        <f ca="1">IF(F$30&gt;$J$1,"",SUM(目標ごとの達成度!$P$67:S72))</f>
        <v>0</v>
      </c>
      <c r="G19" s="23" t="str">
        <f ca="1">IF(G$30&gt;$J$1,"",SUM(目標ごとの達成度!$P$67:T72))</f>
        <v/>
      </c>
      <c r="H19" s="23" t="str">
        <f ca="1">IF(H$30&gt;$J$1,"",SUM(目標ごとの達成度!$P$67:U72))</f>
        <v/>
      </c>
      <c r="I19" s="23" t="str">
        <f ca="1">IF(I$30&gt;$J$1,"",SUM(目標ごとの達成度!$P$67:V72))</f>
        <v/>
      </c>
      <c r="J19" s="23" t="str">
        <f ca="1">IF(J$30&gt;$J$1,"",SUM(目標ごとの達成度!$P$67:W72))</f>
        <v/>
      </c>
      <c r="K19" s="23" t="str">
        <f ca="1">IF(K$30&gt;$J$1,"",SUM(目標ごとの達成度!$P$67:X72))</f>
        <v/>
      </c>
      <c r="L19" s="26" t="str">
        <f ca="1">IF(L$30&gt;$J$1,"",SUM(目標ごとの達成度!$P$67:Y72))</f>
        <v/>
      </c>
      <c r="M19" s="24" t="str">
        <f ca="1">IF(M$30&gt;$J$1,"",SUM(目標ごとの達成度!$P$67:Z72))</f>
        <v/>
      </c>
    </row>
    <row r="20" spans="1:13" ht="24" customHeight="1" thickBot="1" x14ac:dyDescent="0.2">
      <c r="A20" s="207"/>
      <c r="B20" s="25" t="s">
        <v>357</v>
      </c>
      <c r="C20" s="89">
        <f ca="1">IF(C$30&gt;$J$1,"",IF(C19=0,0,SUM(目標ごとの達成度!$AA$67:AA72)/C19))</f>
        <v>0</v>
      </c>
      <c r="D20" s="90">
        <f ca="1">IF(D$30&gt;$J$1,"",IF(D19=0,0,SUM(目標ごとの達成度!$AA$67:AB72)/D19))</f>
        <v>0</v>
      </c>
      <c r="E20" s="90">
        <f ca="1">IF(E$30&gt;$J$1,"",IF(E19=0,0,SUM(目標ごとの達成度!$AA$67:AC72)/E19))</f>
        <v>0</v>
      </c>
      <c r="F20" s="90">
        <f ca="1">IF(F$30&gt;$J$1,"",IF(F19=0,0,SUM(目標ごとの達成度!$AA$67:AD72)/F19))</f>
        <v>0</v>
      </c>
      <c r="G20" s="90" t="str">
        <f ca="1">IF(G$30&gt;$J$1,"",IF(G19=0,0,SUM(目標ごとの達成度!$AA$67:AE72)/G19))</f>
        <v/>
      </c>
      <c r="H20" s="90" t="str">
        <f ca="1">IF(H$30&gt;$J$1,"",IF(H19=0,0,SUM(目標ごとの達成度!$AA$67:AF72)/H19))</f>
        <v/>
      </c>
      <c r="I20" s="90" t="str">
        <f ca="1">IF(I$30&gt;$J$1,"",IF(I19=0,0,SUM(目標ごとの達成度!$AA$67:AG72)/I19))</f>
        <v/>
      </c>
      <c r="J20" s="90" t="str">
        <f ca="1">IF(J$30&gt;$J$1,"",IF(J19=0,0,SUM(目標ごとの達成度!$AA$67:AH72)/J19))</f>
        <v/>
      </c>
      <c r="K20" s="90" t="str">
        <f ca="1">IF(K$30&gt;$J$1,"",IF(K19=0,0,SUM(目標ごとの達成度!$AA$67:AI72)/K19))</f>
        <v/>
      </c>
      <c r="L20" s="91" t="str">
        <f ca="1">IF(L$30&gt;$J$1,"",IF(L19=0,0,SUM(目標ごとの達成度!$AA$67:AJ72)/L19))</f>
        <v/>
      </c>
      <c r="M20" s="92" t="str">
        <f ca="1">IF(M$30&gt;$J$1,"",IF(M19=0,0,SUM(目標ごとの達成度!$AA$67:AK72)/M19))</f>
        <v/>
      </c>
    </row>
    <row r="21" spans="1:13" ht="24" customHeight="1" x14ac:dyDescent="0.15">
      <c r="A21" s="206" t="s">
        <v>354</v>
      </c>
      <c r="B21" s="21" t="s">
        <v>56</v>
      </c>
      <c r="C21" s="22">
        <f ca="1">IF(C$30&gt;$J$1,"",SUM(目標ごとの達成度!$P$73:P87))</f>
        <v>0</v>
      </c>
      <c r="D21" s="23">
        <f ca="1">IF(D$30&gt;$J$1,"",SUM(目標ごとの達成度!$P$73:Q87))</f>
        <v>0</v>
      </c>
      <c r="E21" s="23">
        <f ca="1">IF(E$30&gt;$J$1,"",SUM(目標ごとの達成度!$P$73:R87))</f>
        <v>0</v>
      </c>
      <c r="F21" s="23">
        <f ca="1">IF(F$30&gt;$J$1,"",SUM(目標ごとの達成度!$P$73:S87))</f>
        <v>0</v>
      </c>
      <c r="G21" s="23" t="str">
        <f ca="1">IF(G$30&gt;$J$1,"",SUM(目標ごとの達成度!$P$73:T87))</f>
        <v/>
      </c>
      <c r="H21" s="23" t="str">
        <f ca="1">IF(H$30&gt;$J$1,"",SUM(目標ごとの達成度!$P$73:U87))</f>
        <v/>
      </c>
      <c r="I21" s="23" t="str">
        <f ca="1">IF(I$30&gt;$J$1,"",SUM(目標ごとの達成度!$P$73:V87))</f>
        <v/>
      </c>
      <c r="J21" s="23" t="str">
        <f ca="1">IF(J$30&gt;$J$1,"",SUM(目標ごとの達成度!$P$73:W87))</f>
        <v/>
      </c>
      <c r="K21" s="23" t="str">
        <f ca="1">IF(K$30&gt;$J$1,"",SUM(目標ごとの達成度!$P$73:X87))</f>
        <v/>
      </c>
      <c r="L21" s="26" t="str">
        <f ca="1">IF(L$30&gt;$J$1,"",SUM(目標ごとの達成度!$P$73:Y87))</f>
        <v/>
      </c>
      <c r="M21" s="24" t="str">
        <f ca="1">IF(M$30&gt;$J$1,"",SUM(目標ごとの達成度!$P$73:Z87))</f>
        <v/>
      </c>
    </row>
    <row r="22" spans="1:13" ht="24" customHeight="1" thickBot="1" x14ac:dyDescent="0.2">
      <c r="A22" s="207"/>
      <c r="B22" s="25" t="s">
        <v>357</v>
      </c>
      <c r="C22" s="89">
        <f ca="1">IF(C$30&gt;$J$1,"",IF(C21=0,0,SUM(目標ごとの達成度!$AA$73:AA87)/C21))</f>
        <v>0</v>
      </c>
      <c r="D22" s="90">
        <f ca="1">IF(D$30&gt;$J$1,"",IF(D21=0,0,SUM(目標ごとの達成度!$AA$73:AB87)/D21))</f>
        <v>0</v>
      </c>
      <c r="E22" s="90">
        <f ca="1">IF(E$30&gt;$J$1,"",IF(E21=0,0,SUM(目標ごとの達成度!$AA$73:AC87)/E21))</f>
        <v>0</v>
      </c>
      <c r="F22" s="90">
        <f ca="1">IF(F$30&gt;$J$1,"",IF(F21=0,0,SUM(目標ごとの達成度!$AA$73:AD87)/F21))</f>
        <v>0</v>
      </c>
      <c r="G22" s="90" t="str">
        <f ca="1">IF(G$30&gt;$J$1,"",IF(G21=0,0,SUM(目標ごとの達成度!$AA$73:AE87)/G21))</f>
        <v/>
      </c>
      <c r="H22" s="90" t="str">
        <f ca="1">IF(H$30&gt;$J$1,"",IF(H21=0,0,SUM(目標ごとの達成度!$AA$73:AF87)/H21))</f>
        <v/>
      </c>
      <c r="I22" s="90" t="str">
        <f ca="1">IF(I$30&gt;$J$1,"",IF(I21=0,0,SUM(目標ごとの達成度!$AA$73:AG87)/I21))</f>
        <v/>
      </c>
      <c r="J22" s="90" t="str">
        <f ca="1">IF(J$30&gt;$J$1,"",IF(J21=0,0,SUM(目標ごとの達成度!$AA$73:AH87)/J21))</f>
        <v/>
      </c>
      <c r="K22" s="90" t="str">
        <f ca="1">IF(K$30&gt;$J$1,"",IF(K21=0,0,SUM(目標ごとの達成度!$AA$73:AI87)/K21))</f>
        <v/>
      </c>
      <c r="L22" s="91" t="str">
        <f ca="1">IF(L$30&gt;$J$1,"",IF(L21=0,0,SUM(目標ごとの達成度!$AA$73:AJ87)/L21))</f>
        <v/>
      </c>
      <c r="M22" s="92" t="str">
        <f ca="1">IF(M$30&gt;$J$1,"",IF(M21=0,0,SUM(目標ごとの達成度!$AA$73:AK87)/M21))</f>
        <v/>
      </c>
    </row>
    <row r="23" spans="1:13" ht="24" customHeight="1" x14ac:dyDescent="0.15">
      <c r="A23" s="206" t="s">
        <v>355</v>
      </c>
      <c r="B23" s="21" t="s">
        <v>56</v>
      </c>
      <c r="C23" s="22">
        <f ca="1">IF(C$30&gt;$J$1,"",SUM(目標ごとの達成度!$P$88:P93))</f>
        <v>0</v>
      </c>
      <c r="D23" s="23">
        <f ca="1">IF(D$30&gt;$J$1,"",SUM(目標ごとの達成度!$P$88:Q93))</f>
        <v>0</v>
      </c>
      <c r="E23" s="23">
        <f ca="1">IF(E$30&gt;$J$1,"",SUM(目標ごとの達成度!$P$88:R93))</f>
        <v>0</v>
      </c>
      <c r="F23" s="23">
        <f ca="1">IF(F$30&gt;$J$1,"",SUM(目標ごとの達成度!$P$88:S93))</f>
        <v>0</v>
      </c>
      <c r="G23" s="23" t="str">
        <f ca="1">IF(G$30&gt;$J$1,"",SUM(目標ごとの達成度!$P$88:T93))</f>
        <v/>
      </c>
      <c r="H23" s="23" t="str">
        <f ca="1">IF(H$30&gt;$J$1,"",SUM(目標ごとの達成度!$P$88:U93))</f>
        <v/>
      </c>
      <c r="I23" s="23" t="str">
        <f ca="1">IF(I$30&gt;$J$1,"",SUM(目標ごとの達成度!$P$88:V93))</f>
        <v/>
      </c>
      <c r="J23" s="23" t="str">
        <f ca="1">IF(J$30&gt;$J$1,"",SUM(目標ごとの達成度!$P$88:W93))</f>
        <v/>
      </c>
      <c r="K23" s="23" t="str">
        <f ca="1">IF(K$30&gt;$J$1,"",SUM(目標ごとの達成度!$P$88:X93))</f>
        <v/>
      </c>
      <c r="L23" s="26" t="str">
        <f ca="1">IF(L$30&gt;$J$1,"",SUM(目標ごとの達成度!$P$88:Y93))</f>
        <v/>
      </c>
      <c r="M23" s="24" t="str">
        <f ca="1">IF(M$30&gt;$J$1,"",SUM(目標ごとの達成度!$P$88:Z93))</f>
        <v/>
      </c>
    </row>
    <row r="24" spans="1:13" ht="24" customHeight="1" thickBot="1" x14ac:dyDescent="0.2">
      <c r="A24" s="207"/>
      <c r="B24" s="25" t="s">
        <v>357</v>
      </c>
      <c r="C24" s="89">
        <f ca="1">IF(C$30&gt;$J$1,"",IF(C23=0,0,SUM(目標ごとの達成度!$AA88:AA$93)/C23))</f>
        <v>0</v>
      </c>
      <c r="D24" s="90">
        <f ca="1">IF(D$30&gt;$J$1,"",IF(D23=0,0,SUM(目標ごとの達成度!$AA88:AB$93)/D23))</f>
        <v>0</v>
      </c>
      <c r="E24" s="90">
        <f ca="1">IF(E$30&gt;$J$1,"",IF(E23=0,0,SUM(目標ごとの達成度!$AA88:AC$93)/E23))</f>
        <v>0</v>
      </c>
      <c r="F24" s="90">
        <f ca="1">IF(F$30&gt;$J$1,"",IF(F23=0,0,SUM(目標ごとの達成度!$AA88:AD$93)/F23))</f>
        <v>0</v>
      </c>
      <c r="G24" s="90" t="str">
        <f ca="1">IF(G$30&gt;$J$1,"",IF(G23=0,0,SUM(目標ごとの達成度!$AA88:AE$93)/G23))</f>
        <v/>
      </c>
      <c r="H24" s="90" t="str">
        <f ca="1">IF(H$30&gt;$J$1,"",IF(H23=0,0,SUM(目標ごとの達成度!$AA88:AF$93)/H23))</f>
        <v/>
      </c>
      <c r="I24" s="90" t="str">
        <f ca="1">IF(I$30&gt;$J$1,"",IF(I23=0,0,SUM(目標ごとの達成度!$AA88:AG$93)/I23))</f>
        <v/>
      </c>
      <c r="J24" s="90" t="str">
        <f ca="1">IF(J$30&gt;$J$1,"",IF(J23=0,0,SUM(目標ごとの達成度!$AA88:AH$93)/J23))</f>
        <v/>
      </c>
      <c r="K24" s="90" t="str">
        <f ca="1">IF(K$30&gt;$J$1,"",IF(K23=0,0,SUM(目標ごとの達成度!$AA88:AI$93)/K23))</f>
        <v/>
      </c>
      <c r="L24" s="91" t="str">
        <f ca="1">IF(L$30&gt;$J$1,"",IF(L23=0,0,SUM(目標ごとの達成度!$AA88:AJ$93)/L23))</f>
        <v/>
      </c>
      <c r="M24" s="92" t="str">
        <f ca="1">IF(M$30&gt;$J$1,"",IF(M23=0,0,SUM(目標ごとの達成度!$AA88:AK$93)/M23))</f>
        <v/>
      </c>
    </row>
    <row r="25" spans="1:13" ht="24" customHeight="1" x14ac:dyDescent="0.15">
      <c r="A25" s="200" t="s">
        <v>254</v>
      </c>
      <c r="B25" s="201"/>
      <c r="C25" s="22">
        <f ca="1">IF(C$30&gt;$J$1,"",共通科目!X80+専門科目!V51)</f>
        <v>0</v>
      </c>
      <c r="D25" s="23">
        <f ca="1">IF(D$30&gt;$J$1,"",共通科目!Y80+専門科目!W51)</f>
        <v>0</v>
      </c>
      <c r="E25" s="23">
        <f ca="1">IF(E$30&gt;$J$1,"",共通科目!Z80+専門科目!X51)</f>
        <v>0</v>
      </c>
      <c r="F25" s="23">
        <f ca="1">IF(F$30&gt;$J$1,"",共通科目!AA80+専門科目!Y51)</f>
        <v>0</v>
      </c>
      <c r="G25" s="23" t="str">
        <f ca="1">IF(G$30&gt;$J$1,"",共通科目!AB80+専門科目!Z51)</f>
        <v/>
      </c>
      <c r="H25" s="23" t="str">
        <f ca="1">IF(H$30&gt;$J$1,"",共通科目!AC80+専門科目!AA51)</f>
        <v/>
      </c>
      <c r="I25" s="23" t="str">
        <f ca="1">IF(I$30&gt;$J$1,"",共通科目!AD80+専門科目!AB51)</f>
        <v/>
      </c>
      <c r="J25" s="23" t="str">
        <f ca="1">IF(J$30&gt;$J$1,"",共通科目!AE80+専門科目!AC51)</f>
        <v/>
      </c>
      <c r="K25" s="23" t="str">
        <f ca="1">IF(K$30&gt;$J$1,"",共通科目!AF80+専門科目!AD51)</f>
        <v/>
      </c>
      <c r="L25" s="26" t="str">
        <f ca="1">IF(L$30&gt;$J$1,"",共通科目!AG80+専門科目!AE51)</f>
        <v/>
      </c>
      <c r="M25" s="24" t="str">
        <f ca="1">IF(M$30&gt;$J$1,"",共通科目!AH80+専門科目!AF51)</f>
        <v/>
      </c>
    </row>
    <row r="26" spans="1:13" ht="24" customHeight="1" x14ac:dyDescent="0.15">
      <c r="A26" s="202" t="s">
        <v>359</v>
      </c>
      <c r="B26" s="203"/>
      <c r="C26" s="96">
        <f t="shared" ref="C26:M26" ca="1" si="0">IF(C$30&gt;$J$1,"",IF(C25=0,0,C27/C25))</f>
        <v>0</v>
      </c>
      <c r="D26" s="97">
        <f t="shared" ca="1" si="0"/>
        <v>0</v>
      </c>
      <c r="E26" s="97">
        <f t="shared" ca="1" si="0"/>
        <v>0</v>
      </c>
      <c r="F26" s="97">
        <f t="shared" ca="1" si="0"/>
        <v>0</v>
      </c>
      <c r="G26" s="97" t="str">
        <f t="shared" ca="1" si="0"/>
        <v/>
      </c>
      <c r="H26" s="97" t="str">
        <f t="shared" ca="1" si="0"/>
        <v/>
      </c>
      <c r="I26" s="97" t="str">
        <f t="shared" ca="1" si="0"/>
        <v/>
      </c>
      <c r="J26" s="97" t="str">
        <f t="shared" ca="1" si="0"/>
        <v/>
      </c>
      <c r="K26" s="97" t="str">
        <f t="shared" ca="1" si="0"/>
        <v/>
      </c>
      <c r="L26" s="98" t="str">
        <f t="shared" ca="1" si="0"/>
        <v/>
      </c>
      <c r="M26" s="99" t="str">
        <f t="shared" ca="1" si="0"/>
        <v/>
      </c>
    </row>
    <row r="27" spans="1:13" ht="24" customHeight="1" thickBot="1" x14ac:dyDescent="0.2">
      <c r="A27" s="198" t="s">
        <v>255</v>
      </c>
      <c r="B27" s="199"/>
      <c r="C27" s="100">
        <f ca="1">IF(C$30&gt;$J$1,"",共通科目!AI80+専門科目!AG51)</f>
        <v>0</v>
      </c>
      <c r="D27" s="101">
        <f ca="1">IF(D$30&gt;$J$1,"",共通科目!AJ80+専門科目!AH51)</f>
        <v>0</v>
      </c>
      <c r="E27" s="101">
        <f ca="1">IF(E$30&gt;$J$1,"",共通科目!AK80+専門科目!AI51)</f>
        <v>0</v>
      </c>
      <c r="F27" s="101">
        <f ca="1">IF(F$30&gt;$J$1,"",共通科目!AL80+専門科目!AJ51)</f>
        <v>0</v>
      </c>
      <c r="G27" s="101" t="str">
        <f ca="1">IF(G$30&gt;$J$1,"",共通科目!AM80+専門科目!AK51)</f>
        <v/>
      </c>
      <c r="H27" s="101" t="str">
        <f ca="1">IF(H$30&gt;$J$1,"",共通科目!AN80+専門科目!AL51)</f>
        <v/>
      </c>
      <c r="I27" s="101" t="str">
        <f ca="1">IF(I$30&gt;$J$1,"",共通科目!AO80+専門科目!AM51)</f>
        <v/>
      </c>
      <c r="J27" s="101" t="str">
        <f ca="1">IF(J$30&gt;$J$1,"",共通科目!AP80+専門科目!AN51)</f>
        <v/>
      </c>
      <c r="K27" s="101" t="str">
        <f ca="1">IF(K$30&gt;$J$1,"",共通科目!AQ80+専門科目!AO51)</f>
        <v/>
      </c>
      <c r="L27" s="102" t="str">
        <f ca="1">IF(L$30&gt;$J$1,"",共通科目!AR80+専門科目!AP51)</f>
        <v/>
      </c>
      <c r="M27" s="103" t="str">
        <f ca="1">IF(M$30&gt;$J$1,"",共通科目!AS80+専門科目!AQ51)</f>
        <v/>
      </c>
    </row>
    <row r="28" spans="1:13" ht="14.25" hidden="1" x14ac:dyDescent="0.15">
      <c r="C28" s="4">
        <f>C1+1988</f>
        <v>2018</v>
      </c>
      <c r="D28" s="4">
        <f>C28+1</f>
        <v>2019</v>
      </c>
      <c r="E28" s="4">
        <f>D28</f>
        <v>2019</v>
      </c>
      <c r="F28" s="4">
        <f>E28+1</f>
        <v>2020</v>
      </c>
      <c r="G28" s="4">
        <f>F28</f>
        <v>2020</v>
      </c>
      <c r="H28" s="4">
        <f>G28+1</f>
        <v>2021</v>
      </c>
      <c r="I28" s="4">
        <f>H28</f>
        <v>2021</v>
      </c>
      <c r="J28" s="4">
        <f>I28+1</f>
        <v>2022</v>
      </c>
      <c r="K28" s="4">
        <f>J28</f>
        <v>2022</v>
      </c>
      <c r="L28" s="4">
        <f>K28+1</f>
        <v>2023</v>
      </c>
      <c r="M28" s="4">
        <f>L28</f>
        <v>2023</v>
      </c>
    </row>
    <row r="29" spans="1:13" ht="14.25" hidden="1" x14ac:dyDescent="0.15">
      <c r="C29" s="4">
        <v>9</v>
      </c>
      <c r="D29" s="4">
        <v>3</v>
      </c>
      <c r="E29" s="4">
        <v>9</v>
      </c>
      <c r="F29" s="4">
        <v>3</v>
      </c>
      <c r="G29" s="4">
        <v>9</v>
      </c>
      <c r="H29" s="4">
        <v>3</v>
      </c>
      <c r="I29" s="4">
        <v>9</v>
      </c>
      <c r="J29" s="4">
        <v>3</v>
      </c>
      <c r="K29" s="4">
        <v>9</v>
      </c>
      <c r="L29" s="4">
        <v>3</v>
      </c>
      <c r="M29" s="4">
        <v>9</v>
      </c>
    </row>
    <row r="30" spans="1:13" ht="14.25" hidden="1" x14ac:dyDescent="0.15">
      <c r="C30" s="27">
        <f>DATE(C28,C29,1)</f>
        <v>43344</v>
      </c>
      <c r="D30" s="27">
        <f t="shared" ref="D30:M30" si="1">DATE(D28,D29,1)</f>
        <v>43525</v>
      </c>
      <c r="E30" s="27">
        <f t="shared" si="1"/>
        <v>43709</v>
      </c>
      <c r="F30" s="27">
        <f t="shared" si="1"/>
        <v>43891</v>
      </c>
      <c r="G30" s="27">
        <f t="shared" si="1"/>
        <v>44075</v>
      </c>
      <c r="H30" s="27">
        <f t="shared" si="1"/>
        <v>44256</v>
      </c>
      <c r="I30" s="27">
        <f t="shared" si="1"/>
        <v>44440</v>
      </c>
      <c r="J30" s="27">
        <f t="shared" si="1"/>
        <v>44621</v>
      </c>
      <c r="K30" s="27">
        <f t="shared" si="1"/>
        <v>44805</v>
      </c>
      <c r="L30" s="27">
        <f t="shared" si="1"/>
        <v>44986</v>
      </c>
      <c r="M30" s="27">
        <f t="shared" si="1"/>
        <v>45170</v>
      </c>
    </row>
  </sheetData>
  <sheetProtection sheet="1" objects="1" scenarios="1"/>
  <mergeCells count="23">
    <mergeCell ref="J1:M1"/>
    <mergeCell ref="E5:F5"/>
    <mergeCell ref="G5:H5"/>
    <mergeCell ref="I5:J5"/>
    <mergeCell ref="C4:M4"/>
    <mergeCell ref="K5:L5"/>
    <mergeCell ref="M5:M6"/>
    <mergeCell ref="C5:D5"/>
    <mergeCell ref="A27:B27"/>
    <mergeCell ref="A25:B25"/>
    <mergeCell ref="A26:B26"/>
    <mergeCell ref="A2:M2"/>
    <mergeCell ref="A3:M3"/>
    <mergeCell ref="A17:A18"/>
    <mergeCell ref="A19:A20"/>
    <mergeCell ref="A23:A24"/>
    <mergeCell ref="A21:A22"/>
    <mergeCell ref="A4:B6"/>
    <mergeCell ref="A15:A16"/>
    <mergeCell ref="A7:A8"/>
    <mergeCell ref="A9:A10"/>
    <mergeCell ref="A11:A12"/>
    <mergeCell ref="A13:A14"/>
  </mergeCells>
  <phoneticPr fontId="4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1"/>
  <sheetViews>
    <sheetView workbookViewId="0">
      <selection activeCell="K20" sqref="K20"/>
    </sheetView>
  </sheetViews>
  <sheetFormatPr defaultRowHeight="13.5" x14ac:dyDescent="0.15"/>
  <cols>
    <col min="1" max="1" width="22.5" bestFit="1" customWidth="1"/>
    <col min="2" max="2" width="7.875" bestFit="1" customWidth="1"/>
    <col min="3" max="3" width="6.125" bestFit="1" customWidth="1"/>
    <col min="4" max="4" width="6.25" customWidth="1"/>
    <col min="5" max="26" width="3.75" customWidth="1"/>
    <col min="27" max="37" width="5.5" bestFit="1" customWidth="1"/>
  </cols>
  <sheetData>
    <row r="1" spans="1:37" ht="19.899999999999999" customHeight="1" x14ac:dyDescent="0.15">
      <c r="A1" s="226" t="s">
        <v>69</v>
      </c>
      <c r="B1" s="226" t="s">
        <v>75</v>
      </c>
      <c r="C1" s="225" t="s">
        <v>46</v>
      </c>
      <c r="D1" s="225" t="s">
        <v>44</v>
      </c>
      <c r="E1" s="227" t="s">
        <v>76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 t="s">
        <v>78</v>
      </c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 t="s">
        <v>77</v>
      </c>
      <c r="AB1" s="225"/>
      <c r="AC1" s="225"/>
      <c r="AD1" s="225"/>
      <c r="AE1" s="225"/>
      <c r="AF1" s="225"/>
      <c r="AG1" s="225"/>
      <c r="AH1" s="225"/>
      <c r="AI1" s="225"/>
      <c r="AJ1" s="225"/>
      <c r="AK1" s="225"/>
    </row>
    <row r="2" spans="1:37" ht="19.899999999999999" customHeight="1" x14ac:dyDescent="0.15">
      <c r="A2" s="226"/>
      <c r="B2" s="226"/>
      <c r="C2" s="225"/>
      <c r="D2" s="225"/>
      <c r="E2" s="14">
        <f>目標ごとの達成度!P2</f>
        <v>1</v>
      </c>
      <c r="F2" s="14">
        <f>目標ごとの達成度!Q2</f>
        <v>2</v>
      </c>
      <c r="G2" s="14">
        <f>目標ごとの達成度!R2</f>
        <v>3</v>
      </c>
      <c r="H2" s="14">
        <f>目標ごとの達成度!S2</f>
        <v>4</v>
      </c>
      <c r="I2" s="14">
        <f>目標ごとの達成度!T2</f>
        <v>5</v>
      </c>
      <c r="J2" s="14">
        <f>目標ごとの達成度!U2</f>
        <v>6</v>
      </c>
      <c r="K2" s="14">
        <f>目標ごとの達成度!V2</f>
        <v>7</v>
      </c>
      <c r="L2" s="14">
        <f>目標ごとの達成度!W2</f>
        <v>8</v>
      </c>
      <c r="M2" s="14">
        <f>目標ごとの達成度!X2</f>
        <v>9</v>
      </c>
      <c r="N2" s="14">
        <f>目標ごとの達成度!Y2</f>
        <v>10</v>
      </c>
      <c r="O2" s="14">
        <f>目標ごとの達成度!Z2</f>
        <v>11</v>
      </c>
      <c r="P2" s="14">
        <f t="shared" ref="P2:Z2" si="0">E2</f>
        <v>1</v>
      </c>
      <c r="Q2" s="14">
        <f t="shared" si="0"/>
        <v>2</v>
      </c>
      <c r="R2" s="14">
        <f t="shared" si="0"/>
        <v>3</v>
      </c>
      <c r="S2" s="14">
        <f t="shared" si="0"/>
        <v>4</v>
      </c>
      <c r="T2" s="14">
        <f t="shared" si="0"/>
        <v>5</v>
      </c>
      <c r="U2" s="14">
        <f t="shared" si="0"/>
        <v>6</v>
      </c>
      <c r="V2" s="14">
        <f t="shared" si="0"/>
        <v>7</v>
      </c>
      <c r="W2" s="14">
        <f t="shared" si="0"/>
        <v>8</v>
      </c>
      <c r="X2" s="14">
        <f t="shared" si="0"/>
        <v>9</v>
      </c>
      <c r="Y2" s="14">
        <f t="shared" si="0"/>
        <v>10</v>
      </c>
      <c r="Z2" s="14">
        <f t="shared" si="0"/>
        <v>11</v>
      </c>
      <c r="AA2" s="14">
        <f t="shared" ref="AA2:AK2" si="1">E2</f>
        <v>1</v>
      </c>
      <c r="AB2" s="14">
        <f t="shared" si="1"/>
        <v>2</v>
      </c>
      <c r="AC2" s="14">
        <f t="shared" si="1"/>
        <v>3</v>
      </c>
      <c r="AD2" s="14">
        <f t="shared" si="1"/>
        <v>4</v>
      </c>
      <c r="AE2" s="14">
        <f t="shared" si="1"/>
        <v>5</v>
      </c>
      <c r="AF2" s="14">
        <f t="shared" si="1"/>
        <v>6</v>
      </c>
      <c r="AG2" s="14">
        <f t="shared" si="1"/>
        <v>7</v>
      </c>
      <c r="AH2" s="14">
        <f t="shared" si="1"/>
        <v>8</v>
      </c>
      <c r="AI2" s="14">
        <f t="shared" si="1"/>
        <v>9</v>
      </c>
      <c r="AJ2" s="14">
        <f t="shared" si="1"/>
        <v>10</v>
      </c>
      <c r="AK2" s="14">
        <f t="shared" si="1"/>
        <v>11</v>
      </c>
    </row>
    <row r="3" spans="1:37" ht="14.25" x14ac:dyDescent="0.15">
      <c r="A3" s="4" t="s">
        <v>38</v>
      </c>
      <c r="B3" s="4">
        <f>SUM(目標ごとの達成度!N3:N12)</f>
        <v>0</v>
      </c>
      <c r="C3" s="4">
        <f>SUM(目標ごとの達成度!M3:M12)</f>
        <v>0</v>
      </c>
      <c r="D3" s="33" t="e">
        <f t="shared" ref="D3:D11" si="2">C3/B3</f>
        <v>#DIV/0!</v>
      </c>
      <c r="E3" s="9">
        <f>SUM(目標ごとの達成度!$P3:P12)</f>
        <v>0</v>
      </c>
      <c r="F3" s="9">
        <f>SUM(目標ごとの達成度!$P3:Q12)</f>
        <v>0</v>
      </c>
      <c r="G3" s="9">
        <f>SUM(目標ごとの達成度!$P3:R12)</f>
        <v>0</v>
      </c>
      <c r="H3" s="9">
        <f>SUM(目標ごとの達成度!$P3:S12)</f>
        <v>0</v>
      </c>
      <c r="I3" s="9">
        <f>SUM(目標ごとの達成度!$P3:T12)</f>
        <v>0</v>
      </c>
      <c r="J3" s="9">
        <f>SUM(目標ごとの達成度!$P3:U12)</f>
        <v>0</v>
      </c>
      <c r="K3" s="9">
        <f>SUM(目標ごとの達成度!$P3:V12)</f>
        <v>0</v>
      </c>
      <c r="L3" s="9">
        <f>SUM(目標ごとの達成度!$P3:W12)</f>
        <v>0</v>
      </c>
      <c r="M3" s="9">
        <f>SUM(目標ごとの達成度!$P3:X12)</f>
        <v>0</v>
      </c>
      <c r="N3" s="9">
        <f>SUM(目標ごとの達成度!$P3:Y12)</f>
        <v>0</v>
      </c>
      <c r="O3" s="9">
        <f>SUM(目標ごとの達成度!$P3:Z12)</f>
        <v>0</v>
      </c>
      <c r="P3" s="4">
        <f>SUM(目標ごとの達成度!$AA3:AA12)</f>
        <v>0</v>
      </c>
      <c r="Q3" s="4">
        <f>SUM(目標ごとの達成度!AB3:AB12)</f>
        <v>0</v>
      </c>
      <c r="R3" s="4">
        <f>SUM(目標ごとの達成度!AC3:AC12)</f>
        <v>0</v>
      </c>
      <c r="S3" s="4">
        <f>SUM(目標ごとの達成度!AD3:AD12)</f>
        <v>0</v>
      </c>
      <c r="T3" s="4">
        <f>SUM(目標ごとの達成度!AE3:AE12)</f>
        <v>0</v>
      </c>
      <c r="U3" s="4">
        <f>SUM(目標ごとの達成度!AF3:AF12)</f>
        <v>0</v>
      </c>
      <c r="V3" s="4">
        <f>SUM(目標ごとの達成度!AG3:AG12)</f>
        <v>0</v>
      </c>
      <c r="W3" s="4">
        <f>SUM(目標ごとの達成度!AH3:AH12)</f>
        <v>0</v>
      </c>
      <c r="X3" s="4">
        <f>SUM(目標ごとの達成度!AI3:AI12)</f>
        <v>0</v>
      </c>
      <c r="Y3" s="4">
        <f>SUM(目標ごとの達成度!AJ3:AJ12)</f>
        <v>0</v>
      </c>
      <c r="Z3" s="4">
        <f>SUM(目標ごとの達成度!AK3:AK12)</f>
        <v>0</v>
      </c>
      <c r="AA3" s="31">
        <f>IF(E3=0,0,SUM($P3:P3)/E3)</f>
        <v>0</v>
      </c>
      <c r="AB3" s="31">
        <f>IF(F3=0,0,SUM($P3:Q3)/F3)</f>
        <v>0</v>
      </c>
      <c r="AC3" s="31">
        <f>IF(G3=0,0,SUM($P3:R3)/G3)</f>
        <v>0</v>
      </c>
      <c r="AD3" s="31">
        <f>IF(H3=0,0,SUM($P3:S3)/H3)</f>
        <v>0</v>
      </c>
      <c r="AE3" s="31">
        <f>IF(I3=0,0,SUM($P3:T3)/I3)</f>
        <v>0</v>
      </c>
      <c r="AF3" s="31">
        <f>IF(J3=0,0,SUM($P3:U3)/J3)</f>
        <v>0</v>
      </c>
      <c r="AG3" s="31">
        <f>IF(K3=0,0,SUM($P3:V3)/K3)</f>
        <v>0</v>
      </c>
      <c r="AH3" s="31">
        <f>IF(L3=0,0,SUM($P3:W3)/L3)</f>
        <v>0</v>
      </c>
      <c r="AI3" s="31">
        <f>IF(M3=0,0,SUM($P3:X3)/M3)</f>
        <v>0</v>
      </c>
      <c r="AJ3" s="31">
        <f>IF(N3=0,0,SUM($P3:Y3)/N3)</f>
        <v>0</v>
      </c>
      <c r="AK3" s="31">
        <f>IF(O3=0,0,SUM($P3:Z3)/O3)</f>
        <v>0</v>
      </c>
    </row>
    <row r="4" spans="1:37" ht="14.25" x14ac:dyDescent="0.15">
      <c r="A4" s="4" t="s">
        <v>39</v>
      </c>
      <c r="B4" s="4">
        <f>SUM(目標ごとの達成度!N13:N24)</f>
        <v>0</v>
      </c>
      <c r="C4" s="4">
        <f>SUM(目標ごとの達成度!M13:M24)</f>
        <v>0</v>
      </c>
      <c r="D4" s="33" t="e">
        <f t="shared" si="2"/>
        <v>#DIV/0!</v>
      </c>
      <c r="E4" s="9">
        <f>SUM(目標ごとの達成度!$P13:P24)</f>
        <v>0</v>
      </c>
      <c r="F4" s="9">
        <f>SUM(目標ごとの達成度!$P13:Q24)</f>
        <v>0</v>
      </c>
      <c r="G4" s="9">
        <f>SUM(目標ごとの達成度!$P13:R24)</f>
        <v>0</v>
      </c>
      <c r="H4" s="9">
        <f>SUM(目標ごとの達成度!$P13:S24)</f>
        <v>0</v>
      </c>
      <c r="I4" s="9">
        <f>SUM(目標ごとの達成度!$P13:T24)</f>
        <v>0</v>
      </c>
      <c r="J4" s="9">
        <f>SUM(目標ごとの達成度!$P13:U24)</f>
        <v>0</v>
      </c>
      <c r="K4" s="9">
        <f>SUM(目標ごとの達成度!$P13:V24)</f>
        <v>0</v>
      </c>
      <c r="L4" s="9">
        <f>SUM(目標ごとの達成度!$P13:W24)</f>
        <v>0</v>
      </c>
      <c r="M4" s="9">
        <f>SUM(目標ごとの達成度!$P13:X24)</f>
        <v>0</v>
      </c>
      <c r="N4" s="9">
        <f>SUM(目標ごとの達成度!$P13:Y24)</f>
        <v>0</v>
      </c>
      <c r="O4" s="9">
        <f>SUM(目標ごとの達成度!$P13:Z24)</f>
        <v>0</v>
      </c>
      <c r="P4" s="4">
        <f>SUM(目標ごとの達成度!$AA13:AA24)</f>
        <v>0</v>
      </c>
      <c r="Q4" s="4">
        <f>SUM(目標ごとの達成度!AB13:AB24)</f>
        <v>0</v>
      </c>
      <c r="R4" s="4">
        <f>SUM(目標ごとの達成度!AC13:AC24)</f>
        <v>0</v>
      </c>
      <c r="S4" s="4">
        <f>SUM(目標ごとの達成度!AD13:AD24)</f>
        <v>0</v>
      </c>
      <c r="T4" s="4">
        <f>SUM(目標ごとの達成度!AE13:AE24)</f>
        <v>0</v>
      </c>
      <c r="U4" s="4">
        <f>SUM(目標ごとの達成度!AF13:AF24)</f>
        <v>0</v>
      </c>
      <c r="V4" s="4">
        <f>SUM(目標ごとの達成度!AG13:AG24)</f>
        <v>0</v>
      </c>
      <c r="W4" s="4">
        <f>SUM(目標ごとの達成度!AH13:AH24)</f>
        <v>0</v>
      </c>
      <c r="X4" s="4">
        <f>SUM(目標ごとの達成度!AI13:AI24)</f>
        <v>0</v>
      </c>
      <c r="Y4" s="4">
        <f>SUM(目標ごとの達成度!AJ13:AJ24)</f>
        <v>0</v>
      </c>
      <c r="Z4" s="4">
        <f>SUM(目標ごとの達成度!AK13:AK24)</f>
        <v>0</v>
      </c>
      <c r="AA4" s="31">
        <f>IF(E4=0,0,SUM($P4:P4)/E4)</f>
        <v>0</v>
      </c>
      <c r="AB4" s="31">
        <f>IF(F4=0,0,SUM($P4:Q4)/F4)</f>
        <v>0</v>
      </c>
      <c r="AC4" s="31">
        <f>IF(G4=0,0,SUM($P4:R4)/G4)</f>
        <v>0</v>
      </c>
      <c r="AD4" s="31">
        <f>IF(H4=0,0,SUM($P4:S4)/H4)</f>
        <v>0</v>
      </c>
      <c r="AE4" s="31">
        <f>IF(I4=0,0,SUM($P4:T4)/I4)</f>
        <v>0</v>
      </c>
      <c r="AF4" s="31">
        <f>IF(J4=0,0,SUM($P4:U4)/J4)</f>
        <v>0</v>
      </c>
      <c r="AG4" s="31">
        <f>IF(K4=0,0,SUM($P4:V4)/K4)</f>
        <v>0</v>
      </c>
      <c r="AH4" s="31">
        <f>IF(L4=0,0,SUM($P4:W4)/L4)</f>
        <v>0</v>
      </c>
      <c r="AI4" s="31">
        <f>IF(M4=0,0,SUM($P4:X4)/M4)</f>
        <v>0</v>
      </c>
      <c r="AJ4" s="31">
        <f>IF(N4=0,0,SUM($P4:Y4)/N4)</f>
        <v>0</v>
      </c>
      <c r="AK4" s="31">
        <f>IF(O4=0,0,SUM($P4:Z4)/O4)</f>
        <v>0</v>
      </c>
    </row>
    <row r="5" spans="1:37" ht="14.25" x14ac:dyDescent="0.15">
      <c r="A5" s="4" t="s">
        <v>70</v>
      </c>
      <c r="B5" s="4">
        <f>SUM(目標ごとの達成度!N25:N40)</f>
        <v>0</v>
      </c>
      <c r="C5" s="4">
        <f>SUM(目標ごとの達成度!M25:M40)</f>
        <v>0</v>
      </c>
      <c r="D5" s="33" t="e">
        <f t="shared" si="2"/>
        <v>#DIV/0!</v>
      </c>
      <c r="E5" s="9">
        <f>SUM(目標ごとの達成度!$P25:P40)</f>
        <v>0</v>
      </c>
      <c r="F5" s="9">
        <f>SUM(目標ごとの達成度!$P25:Q40)</f>
        <v>0</v>
      </c>
      <c r="G5" s="9">
        <f>SUM(目標ごとの達成度!$P25:R40)</f>
        <v>0</v>
      </c>
      <c r="H5" s="9">
        <f>SUM(目標ごとの達成度!$P25:S40)</f>
        <v>0</v>
      </c>
      <c r="I5" s="9">
        <f>SUM(目標ごとの達成度!$P25:T40)</f>
        <v>0</v>
      </c>
      <c r="J5" s="9">
        <f>SUM(目標ごとの達成度!$P25:U40)</f>
        <v>0</v>
      </c>
      <c r="K5" s="9">
        <f>SUM(目標ごとの達成度!$P25:V40)</f>
        <v>0</v>
      </c>
      <c r="L5" s="9">
        <f>SUM(目標ごとの達成度!$P25:W40)</f>
        <v>0</v>
      </c>
      <c r="M5" s="9">
        <f>SUM(目標ごとの達成度!$P25:X40)</f>
        <v>0</v>
      </c>
      <c r="N5" s="9">
        <f>SUM(目標ごとの達成度!$P25:Y40)</f>
        <v>0</v>
      </c>
      <c r="O5" s="9">
        <f>SUM(目標ごとの達成度!$P25:Z40)</f>
        <v>0</v>
      </c>
      <c r="P5" s="4">
        <f>SUM(目標ごとの達成度!$AA25:AA40)</f>
        <v>0</v>
      </c>
      <c r="Q5" s="4">
        <f>SUM(目標ごとの達成度!AB25:AB40)</f>
        <v>0</v>
      </c>
      <c r="R5" s="4">
        <f>SUM(目標ごとの達成度!AC25:AC40)</f>
        <v>0</v>
      </c>
      <c r="S5" s="4">
        <f>SUM(目標ごとの達成度!AD25:AD40)</f>
        <v>0</v>
      </c>
      <c r="T5" s="4">
        <f>SUM(目標ごとの達成度!AE25:AE40)</f>
        <v>0</v>
      </c>
      <c r="U5" s="4">
        <f>SUM(目標ごとの達成度!AF25:AF40)</f>
        <v>0</v>
      </c>
      <c r="V5" s="4">
        <f>SUM(目標ごとの達成度!AG25:AG40)</f>
        <v>0</v>
      </c>
      <c r="W5" s="4">
        <f>SUM(目標ごとの達成度!AH25:AH40)</f>
        <v>0</v>
      </c>
      <c r="X5" s="4">
        <f>SUM(目標ごとの達成度!AI25:AI40)</f>
        <v>0</v>
      </c>
      <c r="Y5" s="4">
        <f>SUM(目標ごとの達成度!AJ25:AJ40)</f>
        <v>0</v>
      </c>
      <c r="Z5" s="4">
        <f>SUM(目標ごとの達成度!AK25:AK40)</f>
        <v>0</v>
      </c>
      <c r="AA5" s="31">
        <f>IF(E5=0,0,SUM($P5:P5)/E5)</f>
        <v>0</v>
      </c>
      <c r="AB5" s="31">
        <f>IF(F5=0,0,SUM($P5:Q5)/F5)</f>
        <v>0</v>
      </c>
      <c r="AC5" s="31">
        <f>IF(G5=0,0,SUM($P5:R5)/G5)</f>
        <v>0</v>
      </c>
      <c r="AD5" s="31">
        <f>IF(H5=0,0,SUM($P5:S5)/H5)</f>
        <v>0</v>
      </c>
      <c r="AE5" s="31">
        <f>IF(I5=0,0,SUM($P5:T5)/I5)</f>
        <v>0</v>
      </c>
      <c r="AF5" s="31">
        <f>IF(J5=0,0,SUM($P5:U5)/J5)</f>
        <v>0</v>
      </c>
      <c r="AG5" s="31">
        <f>IF(K5=0,0,SUM($P5:V5)/K5)</f>
        <v>0</v>
      </c>
      <c r="AH5" s="31">
        <f>IF(L5=0,0,SUM($P5:W5)/L5)</f>
        <v>0</v>
      </c>
      <c r="AI5" s="31">
        <f>IF(M5=0,0,SUM($P5:X5)/M5)</f>
        <v>0</v>
      </c>
      <c r="AJ5" s="31">
        <f>IF(N5=0,0,SUM($P5:Y5)/N5)</f>
        <v>0</v>
      </c>
      <c r="AK5" s="31">
        <f>IF(O5=0,0,SUM($P5:Z5)/O5)</f>
        <v>0</v>
      </c>
    </row>
    <row r="6" spans="1:37" ht="14.25" x14ac:dyDescent="0.15">
      <c r="A6" s="4" t="s">
        <v>47</v>
      </c>
      <c r="B6" s="4">
        <f>SUM(目標ごとの達成度!N41:N50)</f>
        <v>0</v>
      </c>
      <c r="C6" s="4">
        <f>SUM(目標ごとの達成度!M41:M50)</f>
        <v>0</v>
      </c>
      <c r="D6" s="33" t="e">
        <f t="shared" si="2"/>
        <v>#DIV/0!</v>
      </c>
      <c r="E6" s="9">
        <f>SUM(目標ごとの達成度!$P41:P50)</f>
        <v>0</v>
      </c>
      <c r="F6" s="9">
        <f>SUM(目標ごとの達成度!$P41:Q50)</f>
        <v>0</v>
      </c>
      <c r="G6" s="9">
        <f>SUM(目標ごとの達成度!$P41:R50)</f>
        <v>0</v>
      </c>
      <c r="H6" s="9">
        <f>SUM(目標ごとの達成度!$P41:S50)</f>
        <v>0</v>
      </c>
      <c r="I6" s="9">
        <f>SUM(目標ごとの達成度!$P41:T50)</f>
        <v>0</v>
      </c>
      <c r="J6" s="9">
        <f>SUM(目標ごとの達成度!$P41:U50)</f>
        <v>0</v>
      </c>
      <c r="K6" s="9">
        <f>SUM(目標ごとの達成度!$P41:V50)</f>
        <v>0</v>
      </c>
      <c r="L6" s="9">
        <f>SUM(目標ごとの達成度!$P41:W50)</f>
        <v>0</v>
      </c>
      <c r="M6" s="9">
        <f>SUM(目標ごとの達成度!$P41:X50)</f>
        <v>0</v>
      </c>
      <c r="N6" s="9">
        <f>SUM(目標ごとの達成度!$P41:Y50)</f>
        <v>0</v>
      </c>
      <c r="O6" s="9">
        <f>SUM(目標ごとの達成度!$P41:Z50)</f>
        <v>0</v>
      </c>
      <c r="P6" s="4">
        <f>SUM(目標ごとの達成度!$AA41:AA50)</f>
        <v>0</v>
      </c>
      <c r="Q6" s="4">
        <f>SUM(目標ごとの達成度!AB41:AB50)</f>
        <v>0</v>
      </c>
      <c r="R6" s="4">
        <f>SUM(目標ごとの達成度!AC41:AC50)</f>
        <v>0</v>
      </c>
      <c r="S6" s="4">
        <f>SUM(目標ごとの達成度!AD41:AD50)</f>
        <v>0</v>
      </c>
      <c r="T6" s="4">
        <f>SUM(目標ごとの達成度!AE41:AE50)</f>
        <v>0</v>
      </c>
      <c r="U6" s="4">
        <f>SUM(目標ごとの達成度!AF41:AF50)</f>
        <v>0</v>
      </c>
      <c r="V6" s="4">
        <f>SUM(目標ごとの達成度!AG41:AG50)</f>
        <v>0</v>
      </c>
      <c r="W6" s="4">
        <f>SUM(目標ごとの達成度!AH41:AH50)</f>
        <v>0</v>
      </c>
      <c r="X6" s="4">
        <f>SUM(目標ごとの達成度!AI41:AI50)</f>
        <v>0</v>
      </c>
      <c r="Y6" s="4">
        <f>SUM(目標ごとの達成度!AJ41:AJ50)</f>
        <v>0</v>
      </c>
      <c r="Z6" s="4">
        <f>SUM(目標ごとの達成度!AK41:AK50)</f>
        <v>0</v>
      </c>
      <c r="AA6" s="31">
        <f>IF(E6=0,0,SUM($P6:P6)/E6)</f>
        <v>0</v>
      </c>
      <c r="AB6" s="31">
        <f>IF(F6=0,0,SUM($P6:Q6)/F6)</f>
        <v>0</v>
      </c>
      <c r="AC6" s="31">
        <f>IF(G6=0,0,SUM($P6:R6)/G6)</f>
        <v>0</v>
      </c>
      <c r="AD6" s="31">
        <f>IF(H6=0,0,SUM($P6:S6)/H6)</f>
        <v>0</v>
      </c>
      <c r="AE6" s="31">
        <f>IF(I6=0,0,SUM($P6:T6)/I6)</f>
        <v>0</v>
      </c>
      <c r="AF6" s="31">
        <f>IF(J6=0,0,SUM($P6:U6)/J6)</f>
        <v>0</v>
      </c>
      <c r="AG6" s="31">
        <f>IF(K6=0,0,SUM($P6:V6)/K6)</f>
        <v>0</v>
      </c>
      <c r="AH6" s="31">
        <f>IF(L6=0,0,SUM($P6:W6)/L6)</f>
        <v>0</v>
      </c>
      <c r="AI6" s="31">
        <f>IF(M6=0,0,SUM($P6:X6)/M6)</f>
        <v>0</v>
      </c>
      <c r="AJ6" s="31">
        <f>IF(N6=0,0,SUM($P6:Y6)/N6)</f>
        <v>0</v>
      </c>
      <c r="AK6" s="31">
        <f>IF(O6=0,0,SUM($P6:Z6)/O6)</f>
        <v>0</v>
      </c>
    </row>
    <row r="7" spans="1:37" ht="14.25" x14ac:dyDescent="0.15">
      <c r="A7" s="4" t="s">
        <v>40</v>
      </c>
      <c r="B7" s="4">
        <f>SUM(目標ごとの達成度!N51:N59)</f>
        <v>0</v>
      </c>
      <c r="C7" s="4">
        <f>SUM(目標ごとの達成度!M51:M59)</f>
        <v>0</v>
      </c>
      <c r="D7" s="33" t="e">
        <f t="shared" si="2"/>
        <v>#DIV/0!</v>
      </c>
      <c r="E7" s="9">
        <f>SUM(目標ごとの達成度!$P51:P59)</f>
        <v>0</v>
      </c>
      <c r="F7" s="9">
        <f>SUM(目標ごとの達成度!$P51:Q59)</f>
        <v>0</v>
      </c>
      <c r="G7" s="9">
        <f>SUM(目標ごとの達成度!$P51:R59)</f>
        <v>0</v>
      </c>
      <c r="H7" s="9">
        <f>SUM(目標ごとの達成度!$P51:S59)</f>
        <v>0</v>
      </c>
      <c r="I7" s="9">
        <f>SUM(目標ごとの達成度!$P51:T59)</f>
        <v>0</v>
      </c>
      <c r="J7" s="9">
        <f>SUM(目標ごとの達成度!$P51:U59)</f>
        <v>0</v>
      </c>
      <c r="K7" s="9">
        <f>SUM(目標ごとの達成度!$P51:V59)</f>
        <v>0</v>
      </c>
      <c r="L7" s="9">
        <f>SUM(目標ごとの達成度!$P51:W59)</f>
        <v>0</v>
      </c>
      <c r="M7" s="9">
        <f>SUM(目標ごとの達成度!$P51:X59)</f>
        <v>0</v>
      </c>
      <c r="N7" s="9">
        <f>SUM(目標ごとの達成度!$P51:Y59)</f>
        <v>0</v>
      </c>
      <c r="O7" s="9">
        <f>SUM(目標ごとの達成度!$P51:Z59)</f>
        <v>0</v>
      </c>
      <c r="P7" s="4">
        <f>SUM(目標ごとの達成度!$AA51:AA59)</f>
        <v>0</v>
      </c>
      <c r="Q7" s="4">
        <f>SUM(目標ごとの達成度!AB51:AB59)</f>
        <v>0</v>
      </c>
      <c r="R7" s="4">
        <f>SUM(目標ごとの達成度!AC51:AC59)</f>
        <v>0</v>
      </c>
      <c r="S7" s="4">
        <f>SUM(目標ごとの達成度!AD51:AD59)</f>
        <v>0</v>
      </c>
      <c r="T7" s="4">
        <f>SUM(目標ごとの達成度!AE51:AE59)</f>
        <v>0</v>
      </c>
      <c r="U7" s="4">
        <f>SUM(目標ごとの達成度!AF51:AF59)</f>
        <v>0</v>
      </c>
      <c r="V7" s="4">
        <f>SUM(目標ごとの達成度!AG51:AG59)</f>
        <v>0</v>
      </c>
      <c r="W7" s="4">
        <f>SUM(目標ごとの達成度!AH51:AH59)</f>
        <v>0</v>
      </c>
      <c r="X7" s="4">
        <f>SUM(目標ごとの達成度!AI51:AI59)</f>
        <v>0</v>
      </c>
      <c r="Y7" s="4">
        <f>SUM(目標ごとの達成度!AJ51:AJ59)</f>
        <v>0</v>
      </c>
      <c r="Z7" s="4">
        <f>SUM(目標ごとの達成度!AK51:AK59)</f>
        <v>0</v>
      </c>
      <c r="AA7" s="31">
        <f>IF(E7=0,0,SUM($P7:P7)/E7)</f>
        <v>0</v>
      </c>
      <c r="AB7" s="31">
        <f>IF(F7=0,0,SUM($P7:Q7)/F7)</f>
        <v>0</v>
      </c>
      <c r="AC7" s="31">
        <f>IF(G7=0,0,SUM($P7:R7)/G7)</f>
        <v>0</v>
      </c>
      <c r="AD7" s="31">
        <f>IF(H7=0,0,SUM($P7:S7)/H7)</f>
        <v>0</v>
      </c>
      <c r="AE7" s="31">
        <f>IF(I7=0,0,SUM($P7:T7)/I7)</f>
        <v>0</v>
      </c>
      <c r="AF7" s="31">
        <f>IF(J7=0,0,SUM($P7:U7)/J7)</f>
        <v>0</v>
      </c>
      <c r="AG7" s="31">
        <f>IF(K7=0,0,SUM($P7:V7)/K7)</f>
        <v>0</v>
      </c>
      <c r="AH7" s="31">
        <f>IF(L7=0,0,SUM($P7:W7)/L7)</f>
        <v>0</v>
      </c>
      <c r="AI7" s="31">
        <f>IF(M7=0,0,SUM($P7:X7)/M7)</f>
        <v>0</v>
      </c>
      <c r="AJ7" s="31">
        <f>IF(N7=0,0,SUM($P7:Y7)/N7)</f>
        <v>0</v>
      </c>
      <c r="AK7" s="31">
        <f>IF(O7=0,0,SUM($P7:Z7)/O7)</f>
        <v>0</v>
      </c>
    </row>
    <row r="8" spans="1:37" ht="14.25" x14ac:dyDescent="0.15">
      <c r="A8" s="4" t="s">
        <v>66</v>
      </c>
      <c r="B8" s="4">
        <f>SUM(目標ごとの達成度!N60:N66)</f>
        <v>0</v>
      </c>
      <c r="C8" s="4">
        <f>SUM(目標ごとの達成度!M60:M66)</f>
        <v>0</v>
      </c>
      <c r="D8" s="33" t="e">
        <f t="shared" si="2"/>
        <v>#DIV/0!</v>
      </c>
      <c r="E8" s="9">
        <f>SUM(目標ごとの達成度!$P60:P66)</f>
        <v>0</v>
      </c>
      <c r="F8" s="9">
        <f>SUM(目標ごとの達成度!$P60:Q66)</f>
        <v>0</v>
      </c>
      <c r="G8" s="9">
        <f>SUM(目標ごとの達成度!$P60:R66)</f>
        <v>0</v>
      </c>
      <c r="H8" s="9">
        <f>SUM(目標ごとの達成度!$P60:S66)</f>
        <v>0</v>
      </c>
      <c r="I8" s="9">
        <f>SUM(目標ごとの達成度!$P60:T66)</f>
        <v>0</v>
      </c>
      <c r="J8" s="9">
        <f>SUM(目標ごとの達成度!$P60:U66)</f>
        <v>0</v>
      </c>
      <c r="K8" s="9">
        <f>SUM(目標ごとの達成度!$P60:V66)</f>
        <v>0</v>
      </c>
      <c r="L8" s="9">
        <f>SUM(目標ごとの達成度!$P60:W66)</f>
        <v>0</v>
      </c>
      <c r="M8" s="9">
        <f>SUM(目標ごとの達成度!$P60:X66)</f>
        <v>0</v>
      </c>
      <c r="N8" s="9">
        <f>SUM(目標ごとの達成度!$P60:Y66)</f>
        <v>0</v>
      </c>
      <c r="O8" s="9">
        <f>SUM(目標ごとの達成度!$P60:Z66)</f>
        <v>0</v>
      </c>
      <c r="P8" s="4">
        <f>SUM(目標ごとの達成度!$AA60:AA66)</f>
        <v>0</v>
      </c>
      <c r="Q8" s="4">
        <f>SUM(目標ごとの達成度!AB60:AB66)</f>
        <v>0</v>
      </c>
      <c r="R8" s="4">
        <f>SUM(目標ごとの達成度!AC60:AC66)</f>
        <v>0</v>
      </c>
      <c r="S8" s="4">
        <f>SUM(目標ごとの達成度!AD60:AD66)</f>
        <v>0</v>
      </c>
      <c r="T8" s="4">
        <f>SUM(目標ごとの達成度!AE60:AE66)</f>
        <v>0</v>
      </c>
      <c r="U8" s="4">
        <f>SUM(目標ごとの達成度!AF60:AF66)</f>
        <v>0</v>
      </c>
      <c r="V8" s="4">
        <f>SUM(目標ごとの達成度!AG60:AG66)</f>
        <v>0</v>
      </c>
      <c r="W8" s="4">
        <f>SUM(目標ごとの達成度!AH60:AH66)</f>
        <v>0</v>
      </c>
      <c r="X8" s="4">
        <f>SUM(目標ごとの達成度!AI60:AI66)</f>
        <v>0</v>
      </c>
      <c r="Y8" s="4">
        <f>SUM(目標ごとの達成度!AJ60:AJ66)</f>
        <v>0</v>
      </c>
      <c r="Z8" s="4">
        <f>SUM(目標ごとの達成度!AK60:AK66)</f>
        <v>0</v>
      </c>
      <c r="AA8" s="31">
        <f>IF(E8=0,0,SUM($P8:P8)/E8)</f>
        <v>0</v>
      </c>
      <c r="AB8" s="31">
        <f>IF(F8=0,0,SUM($P8:Q8)/F8)</f>
        <v>0</v>
      </c>
      <c r="AC8" s="31">
        <f>IF(G8=0,0,SUM($P8:R8)/G8)</f>
        <v>0</v>
      </c>
      <c r="AD8" s="31">
        <f>IF(H8=0,0,SUM($P8:S8)/H8)</f>
        <v>0</v>
      </c>
      <c r="AE8" s="31">
        <f>IF(I8=0,0,SUM($P8:T8)/I8)</f>
        <v>0</v>
      </c>
      <c r="AF8" s="31">
        <f>IF(J8=0,0,SUM($P8:U8)/J8)</f>
        <v>0</v>
      </c>
      <c r="AG8" s="31">
        <f>IF(K8=0,0,SUM($P8:V8)/K8)</f>
        <v>0</v>
      </c>
      <c r="AH8" s="31">
        <f>IF(L8=0,0,SUM($P8:W8)/L8)</f>
        <v>0</v>
      </c>
      <c r="AI8" s="31">
        <f>IF(M8=0,0,SUM($P8:X8)/M8)</f>
        <v>0</v>
      </c>
      <c r="AJ8" s="31">
        <f>IF(N8=0,0,SUM($P8:Y8)/N8)</f>
        <v>0</v>
      </c>
      <c r="AK8" s="31">
        <f>IF(O8=0,0,SUM($P8:Z8)/O8)</f>
        <v>0</v>
      </c>
    </row>
    <row r="9" spans="1:37" ht="14.25" x14ac:dyDescent="0.15">
      <c r="A9" s="4" t="s">
        <v>41</v>
      </c>
      <c r="B9" s="4">
        <f>SUM(目標ごとの達成度!N67:N72)</f>
        <v>0</v>
      </c>
      <c r="C9" s="4">
        <f>SUM(目標ごとの達成度!M67:M72)</f>
        <v>0</v>
      </c>
      <c r="D9" s="33" t="e">
        <f t="shared" si="2"/>
        <v>#DIV/0!</v>
      </c>
      <c r="E9" s="9">
        <f>SUM(目標ごとの達成度!$P67:P72)</f>
        <v>0</v>
      </c>
      <c r="F9" s="9">
        <f>SUM(目標ごとの達成度!$P67:Q72)</f>
        <v>0</v>
      </c>
      <c r="G9" s="9">
        <f>SUM(目標ごとの達成度!$P67:R72)</f>
        <v>0</v>
      </c>
      <c r="H9" s="9">
        <f>SUM(目標ごとの達成度!$P67:S72)</f>
        <v>0</v>
      </c>
      <c r="I9" s="9">
        <f>SUM(目標ごとの達成度!$P67:T72)</f>
        <v>0</v>
      </c>
      <c r="J9" s="9">
        <f>SUM(目標ごとの達成度!$P67:U72)</f>
        <v>0</v>
      </c>
      <c r="K9" s="9">
        <f>SUM(目標ごとの達成度!$P67:V72)</f>
        <v>0</v>
      </c>
      <c r="L9" s="9">
        <f>SUM(目標ごとの達成度!$P67:W72)</f>
        <v>0</v>
      </c>
      <c r="M9" s="9">
        <f>SUM(目標ごとの達成度!$P67:X72)</f>
        <v>0</v>
      </c>
      <c r="N9" s="9">
        <f>SUM(目標ごとの達成度!$P67:Y72)</f>
        <v>0</v>
      </c>
      <c r="O9" s="9">
        <f>SUM(目標ごとの達成度!$P67:Z72)</f>
        <v>0</v>
      </c>
      <c r="P9" s="4">
        <f>SUM(目標ごとの達成度!$AA67:AA72)</f>
        <v>0</v>
      </c>
      <c r="Q9" s="4">
        <f>SUM(目標ごとの達成度!AB67:AB72)</f>
        <v>0</v>
      </c>
      <c r="R9" s="4">
        <f>SUM(目標ごとの達成度!AC67:AC72)</f>
        <v>0</v>
      </c>
      <c r="S9" s="4">
        <f>SUM(目標ごとの達成度!AD67:AD72)</f>
        <v>0</v>
      </c>
      <c r="T9" s="4">
        <f>SUM(目標ごとの達成度!AE67:AE72)</f>
        <v>0</v>
      </c>
      <c r="U9" s="4">
        <f>SUM(目標ごとの達成度!AF67:AF72)</f>
        <v>0</v>
      </c>
      <c r="V9" s="4">
        <f>SUM(目標ごとの達成度!AG67:AG72)</f>
        <v>0</v>
      </c>
      <c r="W9" s="4">
        <f>SUM(目標ごとの達成度!AH67:AH72)</f>
        <v>0</v>
      </c>
      <c r="X9" s="4">
        <f>SUM(目標ごとの達成度!AI67:AI72)</f>
        <v>0</v>
      </c>
      <c r="Y9" s="4">
        <f>SUM(目標ごとの達成度!AJ67:AJ72)</f>
        <v>0</v>
      </c>
      <c r="Z9" s="4">
        <f>SUM(目標ごとの達成度!AK67:AK72)</f>
        <v>0</v>
      </c>
      <c r="AA9" s="31">
        <f>IF(E9=0,0,SUM($P9:P9)/E9)</f>
        <v>0</v>
      </c>
      <c r="AB9" s="31">
        <f>IF(F9=0,0,SUM($P9:Q9)/F9)</f>
        <v>0</v>
      </c>
      <c r="AC9" s="31">
        <f>IF(G9=0,0,SUM($P9:R9)/G9)</f>
        <v>0</v>
      </c>
      <c r="AD9" s="31">
        <f>IF(H9=0,0,SUM($P9:S9)/H9)</f>
        <v>0</v>
      </c>
      <c r="AE9" s="31">
        <f>IF(I9=0,0,SUM($P9:T9)/I9)</f>
        <v>0</v>
      </c>
      <c r="AF9" s="31">
        <f>IF(J9=0,0,SUM($P9:U9)/J9)</f>
        <v>0</v>
      </c>
      <c r="AG9" s="31">
        <f>IF(K9=0,0,SUM($P9:V9)/K9)</f>
        <v>0</v>
      </c>
      <c r="AH9" s="31">
        <f>IF(L9=0,0,SUM($P9:W9)/L9)</f>
        <v>0</v>
      </c>
      <c r="AI9" s="31">
        <f>IF(M9=0,0,SUM($P9:X9)/M9)</f>
        <v>0</v>
      </c>
      <c r="AJ9" s="31">
        <f>IF(N9=0,0,SUM($P9:Y9)/N9)</f>
        <v>0</v>
      </c>
      <c r="AK9" s="31">
        <f>IF(O9=0,0,SUM($P9:Z9)/O9)</f>
        <v>0</v>
      </c>
    </row>
    <row r="10" spans="1:37" ht="14.25" x14ac:dyDescent="0.15">
      <c r="A10" s="4" t="s">
        <v>42</v>
      </c>
      <c r="B10" s="4">
        <f>SUM(目標ごとの達成度!N73:N87)</f>
        <v>0</v>
      </c>
      <c r="C10" s="4">
        <f>SUM(目標ごとの達成度!M73:M87)</f>
        <v>0</v>
      </c>
      <c r="D10" s="33" t="e">
        <f t="shared" si="2"/>
        <v>#DIV/0!</v>
      </c>
      <c r="E10" s="9">
        <f>SUM(目標ごとの達成度!$P73:P87)</f>
        <v>0</v>
      </c>
      <c r="F10" s="9">
        <f>SUM(目標ごとの達成度!$P73:Q87)</f>
        <v>0</v>
      </c>
      <c r="G10" s="9">
        <f>SUM(目標ごとの達成度!$P73:R87)</f>
        <v>0</v>
      </c>
      <c r="H10" s="9">
        <f>SUM(目標ごとの達成度!$P73:S87)</f>
        <v>0</v>
      </c>
      <c r="I10" s="9">
        <f>SUM(目標ごとの達成度!$P73:T87)</f>
        <v>0</v>
      </c>
      <c r="J10" s="9">
        <f>SUM(目標ごとの達成度!$P73:U87)</f>
        <v>0</v>
      </c>
      <c r="K10" s="9">
        <f>SUM(目標ごとの達成度!$P73:V87)</f>
        <v>0</v>
      </c>
      <c r="L10" s="9">
        <f>SUM(目標ごとの達成度!$P73:W87)</f>
        <v>0</v>
      </c>
      <c r="M10" s="9">
        <f>SUM(目標ごとの達成度!$P73:X87)</f>
        <v>0</v>
      </c>
      <c r="N10" s="9">
        <f>SUM(目標ごとの達成度!$P73:Y87)</f>
        <v>0</v>
      </c>
      <c r="O10" s="9">
        <f>SUM(目標ごとの達成度!$P73:Z87)</f>
        <v>0</v>
      </c>
      <c r="P10" s="4">
        <f>SUM(目標ごとの達成度!$AA73:AA87)</f>
        <v>0</v>
      </c>
      <c r="Q10" s="4">
        <f>SUM(目標ごとの達成度!AB73:AB87)</f>
        <v>0</v>
      </c>
      <c r="R10" s="4">
        <f>SUM(目標ごとの達成度!AC73:AC87)</f>
        <v>0</v>
      </c>
      <c r="S10" s="4">
        <f>SUM(目標ごとの達成度!AD73:AD87)</f>
        <v>0</v>
      </c>
      <c r="T10" s="4">
        <f>SUM(目標ごとの達成度!AE73:AE87)</f>
        <v>0</v>
      </c>
      <c r="U10" s="4">
        <f>SUM(目標ごとの達成度!AF73:AF87)</f>
        <v>0</v>
      </c>
      <c r="V10" s="4">
        <f>SUM(目標ごとの達成度!AG73:AG87)</f>
        <v>0</v>
      </c>
      <c r="W10" s="4">
        <f>SUM(目標ごとの達成度!AH73:AH87)</f>
        <v>0</v>
      </c>
      <c r="X10" s="4">
        <f>SUM(目標ごとの達成度!AI73:AI87)</f>
        <v>0</v>
      </c>
      <c r="Y10" s="4">
        <f>SUM(目標ごとの達成度!AJ73:AJ87)</f>
        <v>0</v>
      </c>
      <c r="Z10" s="4">
        <f>SUM(目標ごとの達成度!AK73:AK87)</f>
        <v>0</v>
      </c>
      <c r="AA10" s="31">
        <f>IF(E10=0,0,SUM($P10:P10)/E10)</f>
        <v>0</v>
      </c>
      <c r="AB10" s="31">
        <f>IF(F10=0,0,SUM($P10:Q10)/F10)</f>
        <v>0</v>
      </c>
      <c r="AC10" s="31">
        <f>IF(G10=0,0,SUM($P10:R10)/G10)</f>
        <v>0</v>
      </c>
      <c r="AD10" s="31">
        <f>IF(H10=0,0,SUM($P10:S10)/H10)</f>
        <v>0</v>
      </c>
      <c r="AE10" s="31">
        <f>IF(I10=0,0,SUM($P10:T10)/I10)</f>
        <v>0</v>
      </c>
      <c r="AF10" s="31">
        <f>IF(J10=0,0,SUM($P10:U10)/J10)</f>
        <v>0</v>
      </c>
      <c r="AG10" s="31">
        <f>IF(K10=0,0,SUM($P10:V10)/K10)</f>
        <v>0</v>
      </c>
      <c r="AH10" s="31">
        <f>IF(L10=0,0,SUM($P10:W10)/L10)</f>
        <v>0</v>
      </c>
      <c r="AI10" s="31">
        <f>IF(M10=0,0,SUM($P10:X10)/M10)</f>
        <v>0</v>
      </c>
      <c r="AJ10" s="31">
        <f>IF(N10=0,0,SUM($P10:Y10)/N10)</f>
        <v>0</v>
      </c>
      <c r="AK10" s="31">
        <f>IF(O10=0,0,SUM($P10:Z10)/O10)</f>
        <v>0</v>
      </c>
    </row>
    <row r="11" spans="1:37" ht="14.25" x14ac:dyDescent="0.15">
      <c r="A11" s="4" t="s">
        <v>67</v>
      </c>
      <c r="B11" s="4">
        <f>SUM(目標ごとの達成度!N88:N93)</f>
        <v>0</v>
      </c>
      <c r="C11" s="4">
        <f>SUM(目標ごとの達成度!M88:M93)</f>
        <v>0</v>
      </c>
      <c r="D11" s="33" t="e">
        <f t="shared" si="2"/>
        <v>#DIV/0!</v>
      </c>
      <c r="E11" s="9">
        <f>SUM(目標ごとの達成度!$P88:P93)</f>
        <v>0</v>
      </c>
      <c r="F11" s="9">
        <f>SUM(目標ごとの達成度!$P88:Q93)</f>
        <v>0</v>
      </c>
      <c r="G11" s="9">
        <f>SUM(目標ごとの達成度!$P88:R93)</f>
        <v>0</v>
      </c>
      <c r="H11" s="9">
        <f>SUM(目標ごとの達成度!$P88:S93)</f>
        <v>0</v>
      </c>
      <c r="I11" s="9">
        <f>SUM(目標ごとの達成度!$P88:T93)</f>
        <v>0</v>
      </c>
      <c r="J11" s="9">
        <f>SUM(目標ごとの達成度!$P88:U93)</f>
        <v>0</v>
      </c>
      <c r="K11" s="9">
        <f>SUM(目標ごとの達成度!$P88:V93)</f>
        <v>0</v>
      </c>
      <c r="L11" s="9">
        <f>SUM(目標ごとの達成度!$P88:W93)</f>
        <v>0</v>
      </c>
      <c r="M11" s="9">
        <f>SUM(目標ごとの達成度!$P88:X93)</f>
        <v>0</v>
      </c>
      <c r="N11" s="9">
        <f>SUM(目標ごとの達成度!$P88:Y93)</f>
        <v>0</v>
      </c>
      <c r="O11" s="9">
        <f>SUM(目標ごとの達成度!$P88:Z93)</f>
        <v>0</v>
      </c>
      <c r="P11" s="4">
        <f>SUM(目標ごとの達成度!$AA88:AA93)</f>
        <v>0</v>
      </c>
      <c r="Q11" s="4">
        <f>SUM(目標ごとの達成度!AB88:AB93)</f>
        <v>0</v>
      </c>
      <c r="R11" s="4">
        <f>SUM(目標ごとの達成度!AC88:AC93)</f>
        <v>0</v>
      </c>
      <c r="S11" s="4">
        <f>SUM(目標ごとの達成度!AD88:AD93)</f>
        <v>0</v>
      </c>
      <c r="T11" s="4">
        <f>SUM(目標ごとの達成度!AE88:AE93)</f>
        <v>0</v>
      </c>
      <c r="U11" s="4">
        <f>SUM(目標ごとの達成度!AF88:AF93)</f>
        <v>0</v>
      </c>
      <c r="V11" s="4">
        <f>SUM(目標ごとの達成度!AG88:AG93)</f>
        <v>0</v>
      </c>
      <c r="W11" s="4">
        <f>SUM(目標ごとの達成度!AH88:AH93)</f>
        <v>0</v>
      </c>
      <c r="X11" s="4">
        <f>SUM(目標ごとの達成度!AI88:AI93)</f>
        <v>0</v>
      </c>
      <c r="Y11" s="4">
        <f>SUM(目標ごとの達成度!AJ88:AJ93)</f>
        <v>0</v>
      </c>
      <c r="Z11" s="4">
        <f>SUM(目標ごとの達成度!AK88:AK93)</f>
        <v>0</v>
      </c>
      <c r="AA11" s="31">
        <f>IF(E11=0,0,SUM($P11:P11)/E11)</f>
        <v>0</v>
      </c>
      <c r="AB11" s="31">
        <f>IF(F11=0,0,SUM($P11:Q11)/F11)</f>
        <v>0</v>
      </c>
      <c r="AC11" s="31">
        <f>IF(G11=0,0,SUM($P11:R11)/G11)</f>
        <v>0</v>
      </c>
      <c r="AD11" s="31">
        <f>IF(H11=0,0,SUM($P11:S11)/H11)</f>
        <v>0</v>
      </c>
      <c r="AE11" s="31">
        <f>IF(I11=0,0,SUM($P11:T11)/I11)</f>
        <v>0</v>
      </c>
      <c r="AF11" s="31">
        <f>IF(J11=0,0,SUM($P11:U11)/J11)</f>
        <v>0</v>
      </c>
      <c r="AG11" s="31">
        <f>IF(K11=0,0,SUM($P11:V11)/K11)</f>
        <v>0</v>
      </c>
      <c r="AH11" s="31">
        <f>IF(L11=0,0,SUM($P11:W11)/L11)</f>
        <v>0</v>
      </c>
      <c r="AI11" s="31">
        <f>IF(M11=0,0,SUM($P11:X11)/M11)</f>
        <v>0</v>
      </c>
      <c r="AJ11" s="31">
        <f>IF(N11=0,0,SUM($P11:Y11)/N11)</f>
        <v>0</v>
      </c>
      <c r="AK11" s="31">
        <f>IF(O11=0,0,SUM($P11:Z11)/O11)</f>
        <v>0</v>
      </c>
    </row>
    <row r="13" spans="1:37" ht="14.25" x14ac:dyDescent="0.15">
      <c r="A13" s="32" t="s">
        <v>245</v>
      </c>
    </row>
    <row r="14" spans="1:37" ht="14.25" x14ac:dyDescent="0.15">
      <c r="A14" s="32" t="s">
        <v>246</v>
      </c>
    </row>
    <row r="15" spans="1:37" ht="14.25" x14ac:dyDescent="0.15">
      <c r="A15" s="32" t="s">
        <v>247</v>
      </c>
    </row>
    <row r="16" spans="1:37" ht="14.25" x14ac:dyDescent="0.15">
      <c r="A16" s="32" t="s">
        <v>248</v>
      </c>
    </row>
    <row r="17" spans="1:1" ht="14.25" x14ac:dyDescent="0.15">
      <c r="A17" s="32" t="s">
        <v>249</v>
      </c>
    </row>
    <row r="18" spans="1:1" ht="14.25" x14ac:dyDescent="0.15">
      <c r="A18" s="32" t="s">
        <v>250</v>
      </c>
    </row>
    <row r="19" spans="1:1" ht="14.25" x14ac:dyDescent="0.15">
      <c r="A19" s="32" t="s">
        <v>251</v>
      </c>
    </row>
    <row r="20" spans="1:1" ht="14.25" x14ac:dyDescent="0.15">
      <c r="A20" s="32" t="s">
        <v>252</v>
      </c>
    </row>
    <row r="21" spans="1:1" ht="14.25" x14ac:dyDescent="0.15">
      <c r="A21" s="32" t="s">
        <v>253</v>
      </c>
    </row>
  </sheetData>
  <sheetProtection sheet="1"/>
  <mergeCells count="7">
    <mergeCell ref="AA1:AK1"/>
    <mergeCell ref="P1:Z1"/>
    <mergeCell ref="A1:A2"/>
    <mergeCell ref="C1:C2"/>
    <mergeCell ref="B1:B2"/>
    <mergeCell ref="D1:D2"/>
    <mergeCell ref="E1:O1"/>
  </mergeCells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6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共通科目</vt:lpstr>
      <vt:lpstr>土木GPT</vt:lpstr>
      <vt:lpstr>専門科目</vt:lpstr>
      <vt:lpstr>目標ごとの達成度</vt:lpstr>
      <vt:lpstr>総括表</vt:lpstr>
      <vt:lpstr>グラフ用データ</vt:lpstr>
      <vt:lpstr>GPT</vt:lpstr>
      <vt:lpstr>GPA</vt:lpstr>
      <vt:lpstr>共通科目!Print_Area</vt:lpstr>
      <vt:lpstr>専門科目!Print_Area</vt:lpstr>
      <vt:lpstr>総括表!Print_Area</vt:lpstr>
      <vt:lpstr>土木GPT!Print_Area</vt:lpstr>
      <vt:lpstr>目標ごとの達成度!Print_Area</vt:lpstr>
      <vt:lpstr>共通科目!Print_Titles</vt:lpstr>
      <vt:lpstr>専門科目!Print_Titles</vt:lpstr>
      <vt:lpstr>目標ごとの達成度!Print_Titles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Iwamoto</dc:creator>
  <cp:lastModifiedBy>Morikawa</cp:lastModifiedBy>
  <cp:lastPrinted>2019-04-03T01:32:14Z</cp:lastPrinted>
  <dcterms:created xsi:type="dcterms:W3CDTF">2008-11-27T07:55:31Z</dcterms:created>
  <dcterms:modified xsi:type="dcterms:W3CDTF">2020-03-12T23:56:16Z</dcterms:modified>
</cp:coreProperties>
</file>